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tmaione\Downloads\"/>
    </mc:Choice>
  </mc:AlternateContent>
  <xr:revisionPtr revIDLastSave="0" documentId="13_ncr:1_{B1A5A8E9-A8CB-4189-8CB5-470568F7CFA6}" xr6:coauthVersionLast="47" xr6:coauthVersionMax="47" xr10:uidLastSave="{00000000-0000-0000-0000-000000000000}"/>
  <bookViews>
    <workbookView xWindow="-120" yWindow="-120" windowWidth="29040" windowHeight="15720" xr2:uid="{00000000-000D-0000-FFFF-FFFF00000000}"/>
  </bookViews>
  <sheets>
    <sheet name="VDR-CDL" sheetId="1" r:id="rId1"/>
    <sheet name="TAB.MISURE" sheetId="5" r:id="rId2"/>
    <sheet name="Tab. CEM" sheetId="4" r:id="rId3"/>
    <sheet name="Foglio1" sheetId="6" state="hidden" r:id="rId4"/>
    <sheet name="Foglio2" sheetId="2" state="hidden" r:id="rId5"/>
  </sheets>
  <definedNames>
    <definedName name="_Hlk62110270" localSheetId="0">'VDR-CDL'!$E$17</definedName>
    <definedName name="_xlnm.Print_Area" localSheetId="0">'VDR-CDL'!$A$2:$M$29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1" l="1"/>
  <c r="E26" i="1"/>
  <c r="E12" i="1"/>
  <c r="E13" i="1"/>
  <c r="G13" i="1" l="1"/>
  <c r="E19" i="1" l="1"/>
  <c r="K26" i="1"/>
  <c r="D21" i="5" s="1"/>
  <c r="K21" i="1"/>
  <c r="D16" i="5" s="1"/>
  <c r="K20" i="1"/>
  <c r="D15" i="5" s="1"/>
  <c r="K17" i="1"/>
  <c r="D11" i="5" s="1"/>
  <c r="K16" i="1"/>
  <c r="D10" i="5" s="1"/>
  <c r="B5" i="5"/>
  <c r="B4" i="5"/>
  <c r="J20" i="1"/>
  <c r="G23" i="1"/>
  <c r="F22" i="1"/>
  <c r="J21" i="1"/>
  <c r="I21" i="1"/>
  <c r="C16" i="5" s="1"/>
  <c r="H21" i="1"/>
  <c r="G21" i="1"/>
  <c r="I20" i="1"/>
  <c r="C15" i="5" s="1"/>
  <c r="H20" i="1"/>
  <c r="G20" i="1"/>
  <c r="H19" i="1"/>
  <c r="J18" i="1"/>
  <c r="J19" i="1"/>
  <c r="K19" i="1"/>
  <c r="D14" i="5" s="1"/>
  <c r="I19" i="1"/>
  <c r="C14" i="5" s="1"/>
  <c r="G19" i="1"/>
  <c r="K18" i="1"/>
  <c r="D12" i="5" s="1"/>
  <c r="I18" i="1"/>
  <c r="C12" i="5" s="1"/>
  <c r="H18" i="1"/>
  <c r="G18" i="1"/>
  <c r="J17" i="1"/>
  <c r="I17" i="1"/>
  <c r="C11" i="5" s="1"/>
  <c r="H17" i="1"/>
  <c r="G17" i="1"/>
  <c r="J16" i="1"/>
  <c r="I16" i="1"/>
  <c r="C10" i="5" s="1"/>
  <c r="G16" i="1"/>
  <c r="H16" i="1"/>
  <c r="H15" i="1"/>
  <c r="I15" i="1"/>
  <c r="C9" i="5" s="1"/>
  <c r="H26" i="1"/>
  <c r="H25" i="1"/>
  <c r="H24" i="1"/>
  <c r="H23" i="1"/>
  <c r="H22" i="1"/>
  <c r="H27" i="1" l="1"/>
  <c r="B2" i="5" s="1"/>
  <c r="K25" i="1"/>
  <c r="D20" i="5" s="1"/>
  <c r="K24" i="1"/>
  <c r="D19" i="5" s="1"/>
  <c r="D16" i="1" l="1"/>
  <c r="G15" i="1" l="1"/>
  <c r="J26" i="1"/>
  <c r="I26" i="1"/>
  <c r="C21" i="5" s="1"/>
  <c r="G26" i="1"/>
  <c r="D26" i="1"/>
  <c r="J25" i="1"/>
  <c r="I25" i="1"/>
  <c r="C20" i="5" s="1"/>
  <c r="G25" i="1"/>
  <c r="K23" i="1"/>
  <c r="D18" i="5" s="1"/>
  <c r="G12" i="1" l="1"/>
  <c r="G22" i="1"/>
  <c r="G24" i="1"/>
  <c r="G11" i="1"/>
  <c r="E22" i="1"/>
  <c r="I23" i="1" l="1"/>
  <c r="C18" i="5" s="1"/>
  <c r="E23" i="1"/>
  <c r="J24" i="1"/>
  <c r="I24" i="1"/>
  <c r="C19" i="5" s="1"/>
  <c r="E24" i="1"/>
  <c r="D24" i="1"/>
  <c r="E25" i="1"/>
  <c r="D25" i="1"/>
  <c r="I22" i="1"/>
  <c r="C17" i="5" s="1"/>
  <c r="J23" i="1"/>
  <c r="D23" i="1"/>
  <c r="K22" i="1"/>
  <c r="D17" i="5" s="1"/>
  <c r="D22" i="1"/>
  <c r="E21" i="1"/>
  <c r="D21" i="1"/>
  <c r="E20" i="1"/>
  <c r="D20" i="1"/>
  <c r="D19" i="1"/>
  <c r="E18" i="1"/>
  <c r="D18" i="1"/>
  <c r="E17" i="1"/>
  <c r="D17" i="1"/>
  <c r="J15" i="1"/>
  <c r="E15" i="1"/>
  <c r="D15" i="1"/>
  <c r="D13" i="1"/>
  <c r="M12" i="1"/>
  <c r="D12" i="1"/>
  <c r="L11" i="1"/>
  <c r="D11" i="1"/>
  <c r="E11" i="1"/>
  <c r="J27" i="1" l="1"/>
  <c r="B3"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tc={DEAB7673-8BF5-4F8F-BDE3-D92AAEC5E16F}</author>
    <author>Tiziana Maione</author>
    <author>tc={E08CA414-39C9-4DFC-8E45-220C62BA37FD}</author>
    <author>tc={52D48A26-2908-47E5-9EFC-16D5C08423B7}</author>
    <author>tc={9BA11589-C1E4-4879-84CC-8AB7EDA31336}</author>
    <author>tc={8FE52E87-0FDD-4F46-9E19-D79513BF9299}</author>
    <author>tc={3BA94CAD-58DE-4F05-B624-7C7B264BC557}</author>
  </authors>
  <commentList>
    <comment ref="A2" authorId="0" shapeId="0" xr:uid="{DEAB7673-8BF5-4F8F-BDE3-D92AAEC5E16F}">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Codice identificativo dell'Unità Produttiva (es.DIPBIO)</t>
      </text>
    </comment>
    <comment ref="A4" authorId="1" shapeId="0" xr:uid="{BA8B1CE8-86A6-42DD-81B1-10FEF329D8B6}">
      <text>
        <r>
          <rPr>
            <b/>
            <sz val="9"/>
            <color indexed="81"/>
            <rFont val="Tahoma"/>
            <charset val="1"/>
          </rPr>
          <t>INSERIRE SE SI TRATTA DI POST-DOC, INCARICO DI RICERCA, TESISTA, DOTTORNDO, ASSEGNISTA, ECC.</t>
        </r>
      </text>
    </comment>
    <comment ref="A5" authorId="1" shapeId="0" xr:uid="{B28FA472-CD3C-4588-97BB-ACBD811E5157}">
      <text>
        <r>
          <rPr>
            <sz val="11"/>
            <color indexed="81"/>
            <rFont val="Tahoma"/>
            <family val="2"/>
          </rPr>
          <t>Inserire tutte le attività, compreso attività in esterno (es. campionamenti) o attività presso terzi.</t>
        </r>
      </text>
    </comment>
    <comment ref="A6" authorId="1" shapeId="0" xr:uid="{4B03D98A-34E2-4057-A389-E14F6746DF28}">
      <text>
        <r>
          <rPr>
            <sz val="12"/>
            <color indexed="81"/>
            <rFont val="Tahoma"/>
            <family val="2"/>
          </rPr>
          <t>Inserire l'identificativo di tutti gli ambienti di lavoro nei quali verrà svolta l'attività, compreso attività in esterno (es. cantieri archeologici) o attività presso terzi (altri enti/aziende)</t>
        </r>
      </text>
    </comment>
    <comment ref="B7" authorId="1" shapeId="0" xr:uid="{7A2FABC4-EDA6-4FDE-A921-05F9CF28B674}">
      <text>
        <r>
          <rPr>
            <b/>
            <sz val="9"/>
            <color indexed="81"/>
            <rFont val="Tahoma"/>
            <family val="2"/>
          </rPr>
          <t>MESI O ANNI</t>
        </r>
      </text>
    </comment>
    <comment ref="F7" authorId="2" shapeId="0" xr:uid="{E08CA414-39C9-4DFC-8E45-220C62BA37FD}">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INDICARE ALMENO SEMESTRE E ANNO</t>
      </text>
    </comment>
    <comment ref="A8" authorId="1" shapeId="0" xr:uid="{700D563F-79F9-47B0-8EBD-40773CAF8054}">
      <text/>
    </comment>
    <comment ref="C9" authorId="3" shapeId="0" xr:uid="{52D48A26-2908-47E5-9EFC-16D5C08423B7}">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Selezionare la risposta tramite menù a discesa.</t>
      </text>
    </comment>
    <comment ref="F9" authorId="4" shapeId="0" xr:uid="{9BA11589-C1E4-4879-84CC-8AB7EDA31336}">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Selezionare la risposta tramite menù a discesa. Per alcuni rischi specifici, nel caso in cui il compilatore non abbia tutti gli elementi per rispondere al realativo quesito, è necessario far ricorso agli applicativi caricati nella relativa sezione (foglio denominato "TAB.MISURE") e rispondere al quesito, in funzione del risultato dato dall'applicativo, selezionando le opzioni "SI, VERIFICATO CON APPLICATIVO" (se la stima del rischio è inferiore ai limiti) oppure "NO,verificato con applicativo" (se il rischio supera i limiti). A tal proposito è possibile richiedere il supporto del Servizio di Prevenzione e Protezione e degli ASPPL.
</t>
      </text>
    </comment>
    <comment ref="H9" authorId="5" shapeId="0" xr:uid="{8FE52E87-0FDD-4F46-9E19-D79513BF9299}">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riferisce alle ore di Formazione di sicurezza per i lav/laveq comprese le 4 ore di formazione e-learning erogata sulla piattaforma Federica web learning.</t>
      </text>
    </comment>
    <comment ref="J20" authorId="6" shapeId="0" xr:uid="{3BA94CAD-58DE-4F05-B624-7C7B264BC557}">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OBBLIGATORIA PER ESPOSIZIONI CHE ECCEDONO I VALORI SUPERIORI DI AZIONE DI 85 dB(A)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tc={4250F66C-7C5C-405B-AAE8-CFDFDBC713A0}</author>
    <author>tc={F3800227-1CDD-4E2E-AA08-883F643EF6D7}</author>
    <author>tc={46B07FF9-B222-4136-B855-E384C07F71EC}</author>
    <author>tc={9C548736-646B-4ED5-BE48-6730FA503E48}</author>
  </authors>
  <commentList>
    <comment ref="B1" authorId="0" shapeId="0" xr:uid="{4250F66C-7C5C-405B-AAE8-CFDFDBC713A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 prescindere dalla tipologia e dal livello di rischio si consiglia di elaborare delle procedure specifiche di sicurezza per ridurre l’impatto dei rischi sulla salute e sulla sicurezza dei lavoratori equiparati.</t>
      </text>
    </comment>
    <comment ref="E1" authorId="1" shapeId="0" xr:uid="{F3800227-1CDD-4E2E-AA08-883F643EF6D7}">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COMPILARE (con una x)ESCLUSIVAMENTE LE CELLE DELLA COLONNA "NOTE" CHE SEGUONO LE MISURE CHE SI SONO ATTIVATE NELLA COLONNA "AZIONI DA INTRAPRENDERE". NEI CASI IN CUI NON SI APPLICA LA MISURA INDICATA MA VENGONO INDIVIDUATE AZIONI ALTERNATIVE (DI PARI O MAGGIORE EFFICACIA), COMPILARE LA COLONNA SUCCESSIVA "DESCRIZIONE MISURA ALTERNATIVA".</t>
      </text>
    </comment>
    <comment ref="F1" authorId="2" shapeId="0" xr:uid="{46B07FF9-B222-4136-B855-E384C07F71EC}">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NEI CASI IN CUI NON SI APPLICA LA MISURA INDICATA MA VENGONO INDIVIDUATE AZIONI ALTERNATIVE (DI PARI O MAGGIORE EFFICACIA), COMPILARE LE CELLE DELLA COLONNA "DESCRIZIONE MISURA ALTERNATIVA" CORRISPONDENTI A QUELLE DELLA COLONNA "NOTE"</t>
      </text>
    </comment>
    <comment ref="A3" authorId="3" shapeId="0" xr:uid="{9C548736-646B-4ED5-BE48-6730FA503E48}">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La sorveglianza sanitaria può essere prevista dal Medico Competente anche in casi di livelli di rischio inferiori in particolare qualora il protocollo sanitario lo prevede o quando è prevista una specifica suscettibilità dell’individuo. Lo studente che rientra nella condizione di lavoratore equiparato potrà avanzare la richiesta di visita sia qualora correlata ad un rischio lavorativo (quando già è sottoposto alla sorveglianza sanitaria) sia quando egli ritenga che l'attività svolta possa controindicare o aggravare le sue pre-esistenti condizioni di salute (anche se non è sottoposto alla sorveglianza sanitaria).</t>
      </text>
    </comment>
  </commentList>
</comments>
</file>

<file path=xl/sharedStrings.xml><?xml version="1.0" encoding="utf-8"?>
<sst xmlns="http://schemas.openxmlformats.org/spreadsheetml/2006/main" count="132" uniqueCount="105">
  <si>
    <t>CORI</t>
  </si>
  <si>
    <t>FLUSSO DI PRIMO LIVELLO</t>
  </si>
  <si>
    <t>SI/NO</t>
  </si>
  <si>
    <t>STEP</t>
  </si>
  <si>
    <t>FLUSSO DI SECONDO LIVELLO</t>
  </si>
  <si>
    <t>Sorveglianza sanitaria</t>
  </si>
  <si>
    <t>DPI</t>
  </si>
  <si>
    <t>SI</t>
  </si>
  <si>
    <t>VDT</t>
  </si>
  <si>
    <t>Le attività espongono a rischi derivanti dall’uso del videoterminale (VDT)?</t>
  </si>
  <si>
    <t>NO</t>
  </si>
  <si>
    <t>MMC</t>
  </si>
  <si>
    <r>
      <t xml:space="preserve"> </t>
    </r>
    <r>
      <rPr>
        <sz val="12"/>
        <color rgb="FF000000"/>
        <rFont val="Calibri"/>
        <family val="2"/>
        <scheme val="minor"/>
      </rPr>
      <t>Le attività espongono a rischio da movimentazione manuale dei carichi superiori a 3kg (MMC)?</t>
    </r>
  </si>
  <si>
    <t>MRI</t>
  </si>
  <si>
    <t>Le attività espongono a rischio da movimenti ripetitivi (MRI) o posture incongrue (PNC)?</t>
  </si>
  <si>
    <t>CHI/CAN</t>
  </si>
  <si>
    <t>Le attività espongono a rischi derivanti dalla manipolazione di sostanze chimiche e/o cancerogene (CHI-CAN)?</t>
  </si>
  <si>
    <t>BIO</t>
  </si>
  <si>
    <t>Le attività espongono a rischio biologico (BIO) deliberato e/o potenziale (es. manipolazione intenzionale di agenti o esposizione a matrici potenzialmente infette - terreni, rifiuti, liquidi biologici ecc.) ?</t>
  </si>
  <si>
    <t>RUM</t>
  </si>
  <si>
    <r>
      <t xml:space="preserve"> </t>
    </r>
    <r>
      <rPr>
        <sz val="11"/>
        <color rgb="FF000000"/>
        <rFont val="Calibri"/>
        <family val="2"/>
        <scheme val="minor"/>
      </rPr>
      <t>Le attività espongono a rumore (RUM)?</t>
    </r>
  </si>
  <si>
    <t>VIBC/VIBM</t>
  </si>
  <si>
    <t>Le attività espongono a vibrazioni per il corpo intero (VIBC) e/o per il sistema mano-braccio (VIBM)?</t>
  </si>
  <si>
    <t>ATT</t>
  </si>
  <si>
    <t>Le attività richiedono l’uso di attrezzature a rischio infortunistico, prototipi e/o di dispositivi di protezione di terza categoria (cfr. nota informativa/etichetta del DPI)?</t>
  </si>
  <si>
    <t>RON/MIC</t>
  </si>
  <si>
    <t>Le attività espongono a radiazioni ottiche naturali e/o a condizioni microclimatiche in ambienti severi (freddi, caldi, particolari condizioni atmosferiche ecc.)?</t>
  </si>
  <si>
    <t>ROAC</t>
  </si>
  <si>
    <t>Le attività espongono a sorgenti di radiazioni ottiche artificiali emesse da Laser di classe superiore a 1 (ROAC)?</t>
  </si>
  <si>
    <t>ROAI</t>
  </si>
  <si>
    <t>FORMAZIONE ACCORDO STATO REGIONI</t>
  </si>
  <si>
    <t>COORDINAMENTO E SCAMBIO DI INFORMAZIONI</t>
  </si>
  <si>
    <t>RISPOSTE</t>
  </si>
  <si>
    <t>TESTO</t>
  </si>
  <si>
    <r>
      <t xml:space="preserve">Sono state introdotte tutte le misure necessarie per prevenire il rischio di patologie da sovraccarico biomeccanico? In particolare, far riferimento agli elementi riportati </t>
    </r>
    <r>
      <rPr>
        <sz val="11"/>
        <color rgb="FFFF0000"/>
        <rFont val="Calibri"/>
        <family val="2"/>
        <scheme val="minor"/>
      </rPr>
      <t>nell’allegato XXXIII del DLgs.81/08</t>
    </r>
    <r>
      <rPr>
        <sz val="11"/>
        <color rgb="FF000000"/>
        <rFont val="Calibri"/>
        <family val="2"/>
        <scheme val="minor"/>
      </rPr>
      <t xml:space="preserve">. </t>
    </r>
  </si>
  <si>
    <t xml:space="preserve">Sono state introdotte tutte le misure necessarie per ridurre il rischio di lesioni a carico degli arti superiori e di patologie connesse a distretti articolari? (es. procedure, sistemi di automatizzazione, turnazione, pause, ecc.). </t>
  </si>
  <si>
    <t>Confrontare eventualmente l’esposizione dello studente con quella del lavoratore, anche mediante la consultazione dei relativi applicativi di valutazione del rischio.</t>
  </si>
  <si>
    <t>Informativa rischi</t>
  </si>
  <si>
    <t>Coordinamento</t>
  </si>
  <si>
    <t xml:space="preserve">L'esposizione è occasionale e/o sporadica (es. escursione) e sono state introdotte tutte le misure necessarie per ridurre l’indice di rischio a livelli accettabili? (es. procedure di lavoro, sistemi collettivi di protezione ecc.). </t>
  </si>
  <si>
    <r>
      <rPr>
        <vertAlign val="superscript"/>
        <sz val="10"/>
        <color theme="1"/>
        <rFont val="Calibri"/>
        <family val="2"/>
        <scheme val="minor"/>
      </rPr>
      <t>1</t>
    </r>
    <r>
      <rPr>
        <b/>
        <sz val="10"/>
        <color theme="1"/>
        <rFont val="Calibri"/>
        <family val="2"/>
        <scheme val="minor"/>
      </rPr>
      <t>DEFINIZIONE DI LABORATORIO=</t>
    </r>
    <r>
      <rPr>
        <sz val="10"/>
        <color theme="1"/>
        <rFont val="Calibri"/>
        <family val="2"/>
        <scheme val="minor"/>
      </rPr>
      <t xml:space="preserve"> ogni luogo e ambiente, compreso ambulatori, sale operatorie, stabulari, officine e simili, in cui si svolgono attività didattica, di ricerca o di servizi che comportano l’uso di macchine, di apparecchi e attrezzature di lavoro, di impianti, di prototipi o di altri mezzi tecnici, ovvero di agenti fisici, chimici o biologici). Sono considerati laboratori, altresì, i luoghi e gli ambienti ove si svolgono attività al di fuori dell’area edificata quali ad esempio, campagne archeologiche, geologiche, marittime, attività di campionamento, di sopralluogo (es. cantieri, allevamenti, aziende agricole e simili).</t>
    </r>
  </si>
  <si>
    <t>Consultare i manuali delle sorgenti di rischio e confrontare eventualmente l’esposizione dello studente con quella del lavoratore, anche mediante la consultazione dei relativi applicativi di valutazione del rischio.</t>
  </si>
  <si>
    <r>
      <rPr>
        <b/>
        <i/>
        <sz val="12"/>
        <color theme="1"/>
        <rFont val="Calibri"/>
        <family val="2"/>
        <scheme val="minor"/>
      </rPr>
      <t>*</t>
    </r>
    <r>
      <rPr>
        <i/>
        <sz val="12"/>
        <color theme="1"/>
        <rFont val="Calibri"/>
        <family val="2"/>
        <scheme val="minor"/>
      </rPr>
      <t xml:space="preserve">Coordinamento Tecnico per la sicurezza nei luoghi di lavoro delle Regioni e delle Province autonome Decreto Legislativo 81/2008 Titolo VIII, Capo I, II, III, IV e V sulla prevenzione e protezione dai rischi dovuti all'esposizione ad agenti fisici nei luoghi di lavoro: Indicazioni operative </t>
    </r>
    <r>
      <rPr>
        <i/>
        <sz val="12"/>
        <color rgb="FF0070C0"/>
        <rFont val="Calibri"/>
        <family val="2"/>
        <scheme val="minor"/>
      </rPr>
      <t>https://www.portaleagentifisici.it/DOCUMENTI/FAQ_AFisici_web.pdf?lg=IT</t>
    </r>
  </si>
  <si>
    <r>
      <t>Le attività prevedono esposizioni a sorgenti che emettono esclusivamente radiazioni incoerenti per le quali non è necessario un approfondimento valutativo (rif. punto 5.07</t>
    </r>
    <r>
      <rPr>
        <b/>
        <sz val="11"/>
        <color rgb="FF000000"/>
        <rFont val="Calibri"/>
        <family val="2"/>
        <scheme val="minor"/>
      </rPr>
      <t>*</t>
    </r>
    <r>
      <rPr>
        <sz val="11"/>
        <color rgb="FF000000"/>
        <rFont val="Calibri"/>
        <family val="2"/>
        <scheme val="minor"/>
      </rPr>
      <t>)?</t>
    </r>
  </si>
  <si>
    <t>CEM</t>
  </si>
  <si>
    <r>
      <t>Si</t>
    </r>
    <r>
      <rPr>
        <sz val="11"/>
        <color rgb="FF000000"/>
        <rFont val="Calibri"/>
        <family val="2"/>
        <scheme val="minor"/>
      </rPr>
      <t xml:space="preserve"> prevede un’esposizione a CEM  derivanti da </t>
    </r>
    <r>
      <rPr>
        <sz val="11"/>
        <color theme="1"/>
        <rFont val="Calibri"/>
        <family val="2"/>
        <scheme val="minor"/>
      </rPr>
      <t xml:space="preserve">sorgenti/attività/luoghi riportanti almeno un “SI” </t>
    </r>
    <r>
      <rPr>
        <sz val="11"/>
        <color rgb="FF000000"/>
        <rFont val="Calibri"/>
        <family val="2"/>
        <scheme val="minor"/>
      </rPr>
      <t xml:space="preserve">nella tabella 3.2 della </t>
    </r>
    <r>
      <rPr>
        <i/>
        <sz val="11"/>
        <color rgb="FF000000"/>
        <rFont val="Calibri"/>
        <family val="2"/>
        <scheme val="minor"/>
      </rPr>
      <t xml:space="preserve">Guida non vincolante di buone prassi per l’attuazione della direttiva 2013/35/UE (far riferimento al foglio Tab.CEM del presente documento) </t>
    </r>
    <r>
      <rPr>
        <sz val="11"/>
        <color theme="1"/>
        <rFont val="Calibri"/>
        <family val="2"/>
        <scheme val="minor"/>
      </rPr>
      <t>e/o è possibile la presenza di soggetti con DMIA (dispositivi medici impiantabili attivi)?</t>
    </r>
  </si>
  <si>
    <r>
      <t xml:space="preserve">**Coordinamento Tecnico per la sicurezza nei luoghi di lavoro delle Regioni e delle Province autonome Decreto Legislativo 81/2008 Titolo VIII, Capo IV e s.m.i. sulla prevenzione e protezione dai rischi di esposizione a campi elettromagnetici: Indicazioni operative. In collaborazione con INAIL e ISTITUTO SUPERIORE di SANITA' - Documento approvato dall'Area Prevenzione e Sanità Pubblica della Commissione Salute il 20/06/2019 </t>
    </r>
    <r>
      <rPr>
        <i/>
        <sz val="12"/>
        <color rgb="FF0070C0"/>
        <rFont val="Calibri"/>
        <family val="2"/>
        <scheme val="minor"/>
      </rPr>
      <t>https://www.portaleagentifisici.it/filemanager/userfiles/Faq_AFisici_CEM_APPROVATO_20_06_2019_rev1_web.pdf?lg=IT</t>
    </r>
  </si>
  <si>
    <t>MISURE DI PREVENZIONE E PROTEZIONE GENERALI</t>
  </si>
  <si>
    <t>SORVEGLIANZA SANITARIA</t>
  </si>
  <si>
    <t>INFORMATIVA RISCHI</t>
  </si>
  <si>
    <t>AZIONI DA INTRAPRENDERE</t>
  </si>
  <si>
    <t>MISURE DI PREVENZIONE E PROTEZIONE SPECIFICHE</t>
  </si>
  <si>
    <t>APPLICATIVI</t>
  </si>
  <si>
    <t>MODULISTICA RIPRE</t>
  </si>
  <si>
    <r>
      <t>L’attività prevede esposizioni a sorgenti di rischio per le quali non è necessario un approfondimento valutativo? (esposizioni che non superano i valori di 0.5m/s</t>
    </r>
    <r>
      <rPr>
        <vertAlign val="superscript"/>
        <sz val="11"/>
        <color rgb="FF000000"/>
        <rFont val="Calibri"/>
        <family val="2"/>
        <scheme val="minor"/>
      </rPr>
      <t xml:space="preserve">2 </t>
    </r>
    <r>
      <rPr>
        <sz val="11"/>
        <color rgb="FF000000"/>
        <rFont val="Calibri"/>
        <family val="2"/>
        <scheme val="minor"/>
      </rPr>
      <t>per il sistema corpo intero e/o a valori di 2.5m/s</t>
    </r>
    <r>
      <rPr>
        <vertAlign val="superscript"/>
        <sz val="11"/>
        <color rgb="FF000000"/>
        <rFont val="Calibri"/>
        <family val="2"/>
        <scheme val="minor"/>
      </rPr>
      <t xml:space="preserve">2 </t>
    </r>
    <r>
      <rPr>
        <sz val="11"/>
        <color rgb="FF000000"/>
        <rFont val="Calibri"/>
        <family val="2"/>
        <scheme val="minor"/>
      </rPr>
      <t>per quello mano-braccio, tempi di esposizione non significativi, ecc).</t>
    </r>
  </si>
  <si>
    <t>SI,VERIFICATO CON APPLICATIVO</t>
  </si>
  <si>
    <t>NO,VERIFICATO CON APPLICATIVO</t>
  </si>
  <si>
    <t>VALORE MASSIMO</t>
  </si>
  <si>
    <t xml:space="preserve">L’attività prevede esposizioni a sorgenti di rischio per le quali non è necessario un approfondimento valutativo? (es. esposizioni inferiori ai valori di azione di 80 dB(A), tempi di esposizione non significativi, ecc.). </t>
  </si>
  <si>
    <t>/</t>
  </si>
  <si>
    <t>CIUP</t>
  </si>
  <si>
    <t>NOTE DI COMPILAZIONE</t>
  </si>
  <si>
    <t>L’attività prevede esposizioni ad agenti biologici di gruppo superiore a "1" e/o a potenziali allergeni e comunque a lavorazioni che richiedono la necessità di misure di profilassi (es. vaccinazione antitetanica)?</t>
  </si>
  <si>
    <t>ripre.mod.laveq.xlsx</t>
  </si>
  <si>
    <t>ripre.mod.formeq.doc</t>
  </si>
  <si>
    <t>ripre.mod.vcsd.doc</t>
  </si>
  <si>
    <t>APPLICATIVI\APPLICATIVI\applicativi bio</t>
  </si>
  <si>
    <t>APPLICATIVI\APPLICATIVI\ripre.app.CHI-CAN.xlsx</t>
  </si>
  <si>
    <t>APPLICATIVI\APPLICATIVI\MoVaRisCh_2017.msi</t>
  </si>
  <si>
    <t>APPLICATIVI\APPLICATIVI\EPMIES-ERGOCHECKpremappa.xlsx</t>
  </si>
  <si>
    <r>
      <t>Sono state introdotte tutte le misure, di cui al titolo IX del DLgs. 81/08, necessarie per ridurre l’</t>
    </r>
    <r>
      <rPr>
        <u/>
        <sz val="11"/>
        <color rgb="FF000000"/>
        <rFont val="Calibri"/>
        <family val="2"/>
        <scheme val="minor"/>
      </rPr>
      <t>indice di esposizione a rischio</t>
    </r>
    <r>
      <rPr>
        <sz val="11"/>
        <color rgb="FF000000"/>
        <rFont val="Calibri"/>
        <family val="2"/>
        <scheme val="minor"/>
      </rPr>
      <t xml:space="preserve">*? (es. ricorso a sistemi chiusi, eliminazione e/o sostituzione degli agenti pericolosi con agenti non pericolosi, approvvigionamento di sostanze già diluite o allo stato fisico meno pericoloso, procedure di sicurezza, sistemi di aspirazione efficienti, riduzione tempi di esposizione, ecc.). </t>
    </r>
  </si>
  <si>
    <t>DPI*</t>
  </si>
  <si>
    <t>Formazione accordo Stato Regioni</t>
  </si>
  <si>
    <t>Formazione Addestramento</t>
  </si>
  <si>
    <t xml:space="preserve">FORMAZIONE ADDESTRAMENTO* </t>
  </si>
  <si>
    <t>SEZIONE GENERALE (SEZIONE OBBLIGATORIA ripondere ad entrambi i quesiti)</t>
  </si>
  <si>
    <r>
      <rPr>
        <b/>
        <sz val="14"/>
        <color theme="1"/>
        <rFont val="Calibri"/>
        <family val="2"/>
        <scheme val="minor"/>
      </rPr>
      <t>3.</t>
    </r>
    <r>
      <rPr>
        <sz val="14"/>
        <color theme="1"/>
        <rFont val="Calibri"/>
        <family val="2"/>
        <scheme val="minor"/>
      </rPr>
      <t>PER IL RIEPILOGO DELLE MISURE FAR RIFERIMENTO AL FOGLIO "TAB.MISURE"</t>
    </r>
  </si>
  <si>
    <r>
      <rPr>
        <b/>
        <sz val="14"/>
        <color theme="1"/>
        <rFont val="Calibri"/>
        <family val="2"/>
        <scheme val="minor"/>
      </rPr>
      <t xml:space="preserve">4. </t>
    </r>
    <r>
      <rPr>
        <sz val="14"/>
        <color theme="1"/>
        <rFont val="Calibri"/>
        <family val="2"/>
        <scheme val="minor"/>
      </rPr>
      <t>ALCUNE</t>
    </r>
    <r>
      <rPr>
        <b/>
        <sz val="14"/>
        <color theme="1"/>
        <rFont val="Calibri"/>
        <family val="2"/>
        <scheme val="minor"/>
      </rPr>
      <t xml:space="preserve"> </t>
    </r>
    <r>
      <rPr>
        <sz val="14"/>
        <color theme="1"/>
        <rFont val="Calibri"/>
        <family val="2"/>
        <scheme val="minor"/>
      </rPr>
      <t>CELLE RESTIUSCONO IL VALORE "FALSO" QUANDO MANCA LA RELATIVA COMPILAZIONE,                                                           PERTANTO CONTROLLARE E COMPILARE</t>
    </r>
  </si>
  <si>
    <t>NOTE</t>
  </si>
  <si>
    <t>DA ELABORARE IN RELAZIONE AL TIPO DI ESPOSIZIONE</t>
  </si>
  <si>
    <t>DESCRIZIONE MISURA ALTERNATIVA</t>
  </si>
  <si>
    <r>
      <t>□</t>
    </r>
    <r>
      <rPr>
        <sz val="8"/>
        <color theme="1"/>
        <rFont val="Calibri"/>
        <family val="2"/>
      </rPr>
      <t xml:space="preserve"> SARA' APPLICATA LA MISURA PROPOSTA DALL'APPLICATIVO </t>
    </r>
    <r>
      <rPr>
        <sz val="11"/>
        <color theme="1"/>
        <rFont val="Calibri"/>
        <family val="2"/>
      </rPr>
      <t xml:space="preserve"> 
□ </t>
    </r>
    <r>
      <rPr>
        <sz val="8"/>
        <color theme="1"/>
        <rFont val="Calibri"/>
        <family val="2"/>
      </rPr>
      <t>E' STATA INDIVIDUATA UNA MISURA ALTERNATIVA IN ACCORDO CON IL MC</t>
    </r>
  </si>
  <si>
    <r>
      <t xml:space="preserve">□ </t>
    </r>
    <r>
      <rPr>
        <sz val="8"/>
        <color theme="1"/>
        <rFont val="Calibri"/>
        <family val="2"/>
      </rPr>
      <t>SARA' APPLICATA LA MISURA PROPOSTA DALL'APPLICATIVO</t>
    </r>
    <r>
      <rPr>
        <sz val="11"/>
        <color theme="1"/>
        <rFont val="Calibri"/>
        <family val="2"/>
      </rPr>
      <t xml:space="preserve"> 
□ </t>
    </r>
    <r>
      <rPr>
        <sz val="8"/>
        <color theme="1"/>
        <rFont val="Calibri"/>
        <family val="2"/>
      </rPr>
      <t>E' STATA INDIVIDUATA UNA MISURA ALTERNATIVA A SEGUITO APPROFONDIMENTO DELLA VALUTAZIONE</t>
    </r>
    <r>
      <rPr>
        <sz val="11"/>
        <color theme="1"/>
        <rFont val="Calibri"/>
        <family val="2"/>
      </rPr>
      <t xml:space="preserve"> </t>
    </r>
  </si>
  <si>
    <t>ORG</t>
  </si>
  <si>
    <t>DAT</t>
  </si>
  <si>
    <t>CATEGORIA LAV/LAVEQ</t>
  </si>
  <si>
    <t>TIPOLOGIA DI ATTIVITA'</t>
  </si>
  <si>
    <t>ID LOCALE</t>
  </si>
  <si>
    <t>PERIODO DI SVOLGIMENTO</t>
  </si>
  <si>
    <t xml:space="preserve">VALUTAZIONE PRELIMINARE DELL'ESPOSIZIONE AI RISCHI </t>
  </si>
  <si>
    <t>RADRL (EVENTUALE)</t>
  </si>
  <si>
    <r>
      <rPr>
        <b/>
        <sz val="14"/>
        <color theme="1"/>
        <rFont val="Calibri"/>
        <family val="2"/>
        <scheme val="minor"/>
      </rPr>
      <t>2</t>
    </r>
    <r>
      <rPr>
        <sz val="14"/>
        <color theme="1"/>
        <rFont val="Calibri"/>
        <family val="2"/>
        <scheme val="minor"/>
      </rPr>
      <t>. RISPONDERE OBBLIGATORIAMENTE AD ENTRAMBI I QUESITI DELLA SEZIONE GENERALE, TENENDO CONTO DELLE VARIE ESPOSIZIONI CONNESSE A TUTTE LE ATTIVITA' SVOLTE DAL LAV/LAVEQ</t>
    </r>
  </si>
  <si>
    <t>DATA INIZIO</t>
  </si>
  <si>
    <t>DATA FINE</t>
  </si>
  <si>
    <t xml:space="preserve">Il lav/laveq effettua visite guidate (di tipo osservazionale) che prevedono esposizione a rischi di natura infortunistica connessi all’ambiente oggetto di visita?
</t>
  </si>
  <si>
    <r>
      <t>Il lav/laveq fa uso di laboratori</t>
    </r>
    <r>
      <rPr>
        <vertAlign val="superscript"/>
        <sz val="12"/>
        <color theme="1"/>
        <rFont val="Calibri"/>
        <family val="2"/>
        <scheme val="minor"/>
      </rPr>
      <t>1</t>
    </r>
    <r>
      <rPr>
        <sz val="12"/>
        <color theme="1"/>
        <rFont val="Calibri"/>
        <family val="2"/>
        <scheme val="minor"/>
      </rPr>
      <t>, attrezzature di lavoro in genere, agenti chimici, fisici e biologici, ivi comprese le apparecchiature fornite di videoterminali?</t>
    </r>
  </si>
  <si>
    <t>SEZIONE RISCHI SPECIFICI (da compilare solo se si riponde SI nella cella F13 alla domanda di secondo livello, in tal caso rispondere a tutti i quesiti)</t>
  </si>
  <si>
    <r>
      <rPr>
        <b/>
        <sz val="14"/>
        <color theme="1"/>
        <rFont val="Calibri"/>
        <family val="2"/>
        <scheme val="minor"/>
      </rPr>
      <t>1.</t>
    </r>
    <r>
      <rPr>
        <sz val="14"/>
        <color theme="1"/>
        <rFont val="Calibri"/>
        <family val="2"/>
        <scheme val="minor"/>
      </rPr>
      <t xml:space="preserve"> COMPILARE I DATI RICHIESTI DALLE CELLE DI COLORE VERDE E RISPONDERE AI QUESITI SEGUENDO I FLUSSI.                                         </t>
    </r>
    <r>
      <rPr>
        <b/>
        <sz val="14"/>
        <color theme="1"/>
        <rFont val="Calibri"/>
        <family val="2"/>
        <scheme val="minor"/>
      </rPr>
      <t>NB</t>
    </r>
    <r>
      <rPr>
        <sz val="14"/>
        <color theme="1"/>
        <rFont val="Calibri"/>
        <family val="2"/>
        <scheme val="minor"/>
      </rPr>
      <t>_LEGGERE I COMMENTI A CORREDO DI ALCUNE CELLE (ES.J20)</t>
    </r>
  </si>
  <si>
    <t>(es. riduzione del carico - ottimizzazione dei sistemi di presa del carico- organizzazione di pause e turnazione per effettuare le operazioni di movimentazione- movimentazione mediante mezzi meccanici- ecc.) e confrontare eventualmente l’esposizione del lav/laveq con quella assimilabile ad altri lavoratori per i quali è stato già stimato il rischio, anche mediante la consultazione dei relativi applicativi di valutazione del rischio.</t>
  </si>
  <si>
    <t>*Confrontare eventualmente l’esposizione del lav/laveq con quella assimilabile ad altri lavoratori per i quali è stato già stimato il rischio, anche mediante la consultazione dei relativi applicativi di valutazione del rischio.</t>
  </si>
  <si>
    <t>Consultare i manuali delle sorgenti di rischio e confrontare eventualmente l’esposizione del lav/laveq con quella assimilabile ad altri lavoratori per i quali è stato già stimato il rischio, anche mediante la consultazione dei relativi applicativi di valutazione del rischio.</t>
  </si>
  <si>
    <t>Confrontare eventualmente l’esposizione del lav/laveq con quella assimilabile ad altri lavoratori per i quali è stato già stimato il rischio, anche mediante la consultazione dei relativi applicativi di valutazione del rischio.</t>
  </si>
  <si>
    <r>
      <t>In funzione delle indicazioni riportate nel manuale della sorgente e a seguito di confronto dell’esposizione del lav/laveq con quella assimilabile ad altri lavoratori per i quali è stato già stimato il rischio, sono superati i valori limite previsti dal DLgs.81/08 (ALLEGATO XXXVII), tenendo conto anche dell’eventuale presenza di soggetti particolarmente sensibili (rif. punto 5.24</t>
    </r>
    <r>
      <rPr>
        <b/>
        <sz val="11"/>
        <color rgb="FF000000"/>
        <rFont val="Calibri"/>
        <family val="2"/>
        <scheme val="minor"/>
      </rPr>
      <t>*</t>
    </r>
    <r>
      <rPr>
        <sz val="11"/>
        <color rgb="FF000000"/>
        <rFont val="Calibri"/>
        <family val="2"/>
        <scheme val="minor"/>
      </rPr>
      <t>)?</t>
    </r>
  </si>
  <si>
    <r>
      <t xml:space="preserve">In funzione delle indicazioni riportate nel manuale della sorgente e a seguito di confronto dell’esposizione del lav/laveq con quella assimilabile ad altri lavoratori per i quali è stato già stimato il rischio, tenuto </t>
    </r>
    <r>
      <rPr>
        <sz val="11"/>
        <color theme="1"/>
        <rFont val="Calibri"/>
        <family val="2"/>
        <scheme val="minor"/>
      </rPr>
      <t>conto anche dell’eventuale presenza di soggetti particolarmente sensibili (rif. punto 5.24</t>
    </r>
    <r>
      <rPr>
        <b/>
        <sz val="11"/>
        <color theme="1"/>
        <rFont val="Calibri"/>
        <family val="2"/>
        <scheme val="minor"/>
      </rPr>
      <t>*</t>
    </r>
    <r>
      <rPr>
        <sz val="11"/>
        <color theme="1"/>
        <rFont val="Calibri"/>
        <family val="2"/>
        <scheme val="minor"/>
      </rPr>
      <t>)</t>
    </r>
    <r>
      <rPr>
        <sz val="11"/>
        <color rgb="FF000000"/>
        <rFont val="Calibri"/>
        <family val="2"/>
        <scheme val="minor"/>
      </rPr>
      <t>, sono superat</t>
    </r>
    <r>
      <rPr>
        <sz val="11"/>
        <color theme="1"/>
        <rFont val="Calibri"/>
        <family val="2"/>
        <scheme val="minor"/>
      </rPr>
      <t>i i valori limite previsti dal DLgs.81/08 (</t>
    </r>
    <r>
      <rPr>
        <sz val="11"/>
        <color rgb="FFFF0000"/>
        <rFont val="Calibri"/>
        <family val="2"/>
        <scheme val="minor"/>
      </rPr>
      <t>ALLEGATO XXXVII</t>
    </r>
    <r>
      <rPr>
        <sz val="11"/>
        <color theme="1"/>
        <rFont val="Calibri"/>
        <family val="2"/>
        <scheme val="minor"/>
      </rPr>
      <t>) e/o sono utilizzati laser di classe 3B o 4?</t>
    </r>
  </si>
  <si>
    <r>
      <t>In funzione delle indicazioni riportate nel manuale della sorgente e a seguito di confronto dell’esposizione del lav/laveq con quella assimilabile ad altri lavoratori per i quali è stato già stimato il rischio, sono superat</t>
    </r>
    <r>
      <rPr>
        <sz val="11"/>
        <color theme="1"/>
        <rFont val="Calibri"/>
        <family val="2"/>
        <scheme val="minor"/>
      </rPr>
      <t>i i valori limite previsti dal DLgs.81/08 (</t>
    </r>
    <r>
      <rPr>
        <sz val="11"/>
        <color rgb="FFFF0000"/>
        <rFont val="Calibri"/>
        <family val="2"/>
        <scheme val="minor"/>
      </rPr>
      <t>ALLEGATO XXXVI</t>
    </r>
    <r>
      <rPr>
        <sz val="11"/>
        <color theme="1"/>
        <rFont val="Calibri"/>
        <family val="2"/>
        <scheme val="minor"/>
      </rPr>
      <t>)</t>
    </r>
    <r>
      <rPr>
        <sz val="11"/>
        <color rgb="FFFF0000"/>
        <rFont val="Calibri"/>
        <family val="2"/>
        <scheme val="minor"/>
      </rPr>
      <t xml:space="preserve"> </t>
    </r>
    <r>
      <rPr>
        <sz val="11"/>
        <color theme="1"/>
        <rFont val="Calibri"/>
        <family val="2"/>
        <scheme val="minor"/>
      </rPr>
      <t>e, per i soggetti particolarmente sensibili (rif. punto A.2</t>
    </r>
    <r>
      <rPr>
        <b/>
        <sz val="11"/>
        <color theme="1"/>
        <rFont val="Calibri"/>
        <family val="2"/>
        <scheme val="minor"/>
      </rPr>
      <t>**</t>
    </r>
    <r>
      <rPr>
        <sz val="11"/>
        <color theme="1"/>
        <rFont val="Calibri"/>
        <family val="2"/>
        <scheme val="minor"/>
      </rPr>
      <t>),  i valori di riferimento  per la popolazione generale?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</si>
</sst>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11"/>
      <color rgb="FFFF0000"/>
      <name val="Calibri"/>
      <family val="2"/>
      <scheme val="minor"/>
    </font>
    <font>
      <b/>
      <sz val="11"/>
      <color theme="1"/>
      <name val="Calibri"/>
      <family val="2"/>
      <scheme val="minor"/>
    </font>
    <font>
      <sz val="11"/>
      <color rgb="FF000000"/>
      <name val="Calibri"/>
      <family val="2"/>
      <scheme val="minor"/>
    </font>
    <font>
      <b/>
      <sz val="16"/>
      <color theme="1"/>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sz val="12"/>
      <color rgb="FF000000"/>
      <name val="Calibri"/>
      <family val="2"/>
      <scheme val="minor"/>
    </font>
    <font>
      <vertAlign val="superscript"/>
      <sz val="11"/>
      <color rgb="FF000000"/>
      <name val="Calibri"/>
      <family val="2"/>
      <scheme val="minor"/>
    </font>
    <font>
      <b/>
      <sz val="14"/>
      <color theme="1"/>
      <name val="Calibri"/>
      <family val="2"/>
      <scheme val="minor"/>
    </font>
    <font>
      <vertAlign val="superscript"/>
      <sz val="12"/>
      <color theme="1"/>
      <name val="Calibri"/>
      <family val="2"/>
      <scheme val="minor"/>
    </font>
    <font>
      <vertAlign val="superscript"/>
      <sz val="10"/>
      <color theme="1"/>
      <name val="Calibri"/>
      <family val="2"/>
      <scheme val="minor"/>
    </font>
    <font>
      <b/>
      <i/>
      <sz val="12"/>
      <color theme="1"/>
      <name val="Calibri"/>
      <family val="2"/>
      <scheme val="minor"/>
    </font>
    <font>
      <i/>
      <sz val="12"/>
      <color theme="1"/>
      <name val="Calibri"/>
      <family val="2"/>
      <scheme val="minor"/>
    </font>
    <font>
      <i/>
      <sz val="12"/>
      <color rgb="FF0070C0"/>
      <name val="Calibri"/>
      <family val="2"/>
      <scheme val="minor"/>
    </font>
    <font>
      <b/>
      <sz val="11"/>
      <color rgb="FF000000"/>
      <name val="Calibri"/>
      <family val="2"/>
      <scheme val="minor"/>
    </font>
    <font>
      <i/>
      <sz val="11"/>
      <color rgb="FF000000"/>
      <name val="Calibri"/>
      <family val="2"/>
      <scheme val="minor"/>
    </font>
    <font>
      <sz val="10"/>
      <name val="Arial"/>
      <family val="2"/>
    </font>
    <font>
      <b/>
      <sz val="14"/>
      <color theme="0"/>
      <name val="Calibri"/>
      <family val="2"/>
      <scheme val="minor"/>
    </font>
    <font>
      <i/>
      <sz val="12"/>
      <color theme="1" tint="0.249977111117893"/>
      <name val="Calibri"/>
      <family val="2"/>
      <scheme val="minor"/>
    </font>
    <font>
      <b/>
      <sz val="14"/>
      <color theme="1" tint="0.34998626667073579"/>
      <name val="Calibri"/>
      <family val="2"/>
      <scheme val="minor"/>
    </font>
    <font>
      <sz val="14"/>
      <color theme="1"/>
      <name val="Calibri"/>
      <family val="2"/>
      <scheme val="minor"/>
    </font>
    <font>
      <b/>
      <i/>
      <sz val="11"/>
      <color theme="1"/>
      <name val="Calibri"/>
      <family val="2"/>
      <scheme val="minor"/>
    </font>
    <font>
      <b/>
      <sz val="18"/>
      <color theme="1"/>
      <name val="Calibri"/>
      <family val="2"/>
      <scheme val="minor"/>
    </font>
    <font>
      <b/>
      <sz val="28"/>
      <color theme="1"/>
      <name val="Calibri"/>
      <family val="2"/>
      <scheme val="minor"/>
    </font>
    <font>
      <u/>
      <sz val="11"/>
      <color theme="10"/>
      <name val="Calibri"/>
      <family val="2"/>
      <scheme val="minor"/>
    </font>
    <font>
      <u/>
      <sz val="11"/>
      <color rgb="FF000000"/>
      <name val="Calibri"/>
      <family val="2"/>
      <scheme val="minor"/>
    </font>
    <font>
      <b/>
      <sz val="10"/>
      <color theme="0"/>
      <name val="Calibri"/>
      <family val="2"/>
      <scheme val="minor"/>
    </font>
    <font>
      <b/>
      <sz val="12"/>
      <color theme="1" tint="0.34998626667073579"/>
      <name val="Calibri"/>
      <family val="2"/>
      <scheme val="minor"/>
    </font>
    <font>
      <b/>
      <sz val="12"/>
      <color theme="0"/>
      <name val="Calibri"/>
      <family val="2"/>
      <scheme val="minor"/>
    </font>
    <font>
      <b/>
      <sz val="20"/>
      <color theme="0"/>
      <name val="Calibri"/>
      <family val="2"/>
      <scheme val="minor"/>
    </font>
    <font>
      <sz val="18"/>
      <color theme="1"/>
      <name val="Calibri"/>
      <family val="2"/>
      <scheme val="minor"/>
    </font>
    <font>
      <sz val="11"/>
      <color theme="1"/>
      <name val="Calibri"/>
      <family val="2"/>
    </font>
    <font>
      <sz val="8"/>
      <color theme="1"/>
      <name val="Calibri"/>
      <family val="2"/>
    </font>
    <font>
      <b/>
      <sz val="9"/>
      <color indexed="81"/>
      <name val="Tahoma"/>
      <family val="2"/>
    </font>
    <font>
      <sz val="11"/>
      <color indexed="81"/>
      <name val="Tahoma"/>
      <family val="2"/>
    </font>
    <font>
      <sz val="12"/>
      <color indexed="81"/>
      <name val="Tahoma"/>
      <family val="2"/>
    </font>
    <font>
      <b/>
      <sz val="9"/>
      <color indexed="81"/>
      <name val="Tahoma"/>
      <charset val="1"/>
    </font>
  </fonts>
  <fills count="14">
    <fill>
      <patternFill patternType="none"/>
    </fill>
    <fill>
      <patternFill patternType="gray125"/>
    </fill>
    <fill>
      <patternFill patternType="solid">
        <fgColor theme="3" tint="0.59999389629810485"/>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2" tint="-0.249977111117893"/>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s>
  <cellStyleXfs count="3">
    <xf numFmtId="0" fontId="0" fillId="0" borderId="0"/>
    <xf numFmtId="0" fontId="18" fillId="0" borderId="0"/>
    <xf numFmtId="0" fontId="26" fillId="0" borderId="0" applyNumberFormat="0" applyFill="0" applyBorder="0" applyAlignment="0" applyProtection="0"/>
  </cellStyleXfs>
  <cellXfs count="114">
    <xf numFmtId="0" fontId="0" fillId="0" borderId="0" xfId="0"/>
    <xf numFmtId="0" fontId="0" fillId="0" borderId="0" xfId="0" applyAlignment="1">
      <alignment wrapText="1"/>
    </xf>
    <xf numFmtId="0" fontId="0" fillId="0" borderId="0" xfId="0" applyAlignment="1">
      <alignment vertical="center" wrapText="1"/>
    </xf>
    <xf numFmtId="0" fontId="3" fillId="0" borderId="0" xfId="0" applyFont="1" applyAlignment="1">
      <alignment horizontal="justify" vertical="center"/>
    </xf>
    <xf numFmtId="0" fontId="18" fillId="0" borderId="0" xfId="1"/>
    <xf numFmtId="0" fontId="2" fillId="0" borderId="0" xfId="0" applyFont="1" applyAlignment="1">
      <alignment horizontal="left"/>
    </xf>
    <xf numFmtId="0" fontId="14" fillId="0" borderId="0" xfId="0" applyFont="1" applyAlignment="1">
      <alignment horizontal="center" vertical="center" wrapText="1"/>
    </xf>
    <xf numFmtId="0" fontId="19" fillId="9" borderId="1" xfId="0" applyFont="1" applyFill="1" applyBorder="1" applyAlignment="1">
      <alignment horizontal="center" vertical="center" wrapText="1"/>
    </xf>
    <xf numFmtId="0" fontId="21" fillId="7" borderId="1" xfId="0" applyFont="1" applyFill="1" applyBorder="1" applyAlignment="1">
      <alignment horizontal="center" vertical="center" wrapText="1"/>
    </xf>
    <xf numFmtId="0" fontId="22" fillId="8"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4" fillId="5" borderId="11" xfId="0" applyFont="1" applyFill="1" applyBorder="1" applyAlignment="1" applyProtection="1">
      <alignment horizontal="center" vertical="center" wrapText="1"/>
      <protection hidden="1"/>
    </xf>
    <xf numFmtId="0" fontId="4" fillId="5" borderId="11" xfId="0" applyFont="1" applyFill="1" applyBorder="1" applyAlignment="1" applyProtection="1">
      <alignment horizontal="center" vertical="center" wrapText="1"/>
      <protection hidden="1"/>
    </xf>
    <xf numFmtId="0" fontId="2" fillId="0" borderId="5" xfId="0" applyFont="1" applyBorder="1" applyAlignment="1" applyProtection="1">
      <alignment horizontal="center" vertical="center" wrapText="1"/>
      <protection hidden="1"/>
    </xf>
    <xf numFmtId="0" fontId="2" fillId="0" borderId="0" xfId="0" applyFont="1" applyProtection="1">
      <protection hidden="1"/>
    </xf>
    <xf numFmtId="0" fontId="2" fillId="0" borderId="0" xfId="0" applyFont="1" applyAlignment="1" applyProtection="1">
      <alignment horizontal="center" vertical="center" wrapText="1" shrinkToFit="1"/>
      <protection hidden="1"/>
    </xf>
    <xf numFmtId="0" fontId="2" fillId="0" borderId="6" xfId="0" applyFont="1" applyBorder="1" applyProtection="1">
      <protection hidden="1"/>
    </xf>
    <xf numFmtId="0" fontId="2" fillId="0" borderId="0" xfId="0" applyFont="1" applyAlignment="1" applyProtection="1">
      <alignment horizontal="center" vertical="center"/>
      <protection hidden="1"/>
    </xf>
    <xf numFmtId="0" fontId="2" fillId="0" borderId="6" xfId="0" applyFont="1" applyBorder="1" applyAlignment="1" applyProtection="1">
      <alignment horizontal="center" vertical="center" wrapText="1" shrinkToFit="1"/>
      <protection hidden="1"/>
    </xf>
    <xf numFmtId="0" fontId="2" fillId="0" borderId="5" xfId="0" applyFont="1" applyBorder="1" applyAlignment="1" applyProtection="1">
      <alignment horizontal="center" vertical="center" wrapText="1" shrinkToFit="1"/>
      <protection hidden="1"/>
    </xf>
    <xf numFmtId="0" fontId="23" fillId="2" borderId="5" xfId="0" applyFont="1" applyFill="1" applyBorder="1" applyAlignment="1" applyProtection="1">
      <alignment horizontal="center"/>
      <protection hidden="1"/>
    </xf>
    <xf numFmtId="0" fontId="2" fillId="2" borderId="0" xfId="0" quotePrefix="1" applyFont="1" applyFill="1" applyProtection="1">
      <protection hidden="1"/>
    </xf>
    <xf numFmtId="0" fontId="2" fillId="0" borderId="0" xfId="0" quotePrefix="1" applyFont="1" applyProtection="1">
      <protection hidden="1"/>
    </xf>
    <xf numFmtId="0" fontId="2" fillId="4" borderId="0" xfId="0" applyFont="1" applyFill="1" applyProtection="1">
      <protection hidden="1"/>
    </xf>
    <xf numFmtId="0" fontId="2" fillId="4" borderId="0" xfId="0" applyFont="1" applyFill="1" applyAlignment="1" applyProtection="1">
      <alignment horizontal="center" vertical="center"/>
      <protection hidden="1"/>
    </xf>
    <xf numFmtId="0" fontId="0" fillId="0" borderId="1" xfId="0" applyBorder="1" applyProtection="1">
      <protection locked="0"/>
    </xf>
    <xf numFmtId="0" fontId="24" fillId="2" borderId="0" xfId="0" applyFont="1" applyFill="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5" fillId="0" borderId="0" xfId="0" applyFont="1" applyAlignment="1" applyProtection="1">
      <alignment vertical="center" wrapText="1"/>
      <protection locked="0"/>
    </xf>
    <xf numFmtId="0" fontId="3" fillId="0" borderId="0" xfId="0" applyFont="1" applyAlignment="1" applyProtection="1">
      <alignment vertical="center" wrapText="1"/>
      <protection locked="0"/>
    </xf>
    <xf numFmtId="0" fontId="14" fillId="2" borderId="0" xfId="0" applyFont="1" applyFill="1" applyProtection="1">
      <protection locked="0"/>
    </xf>
    <xf numFmtId="0" fontId="4" fillId="0" borderId="0" xfId="0" applyFont="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protection hidden="1"/>
    </xf>
    <xf numFmtId="0" fontId="5" fillId="0" borderId="0" xfId="0" applyFont="1" applyAlignment="1" applyProtection="1">
      <alignment vertical="center" wrapText="1"/>
      <protection hidden="1"/>
    </xf>
    <xf numFmtId="0" fontId="8" fillId="0" borderId="0" xfId="0" applyFont="1" applyAlignment="1" applyProtection="1">
      <alignment vertical="center" wrapText="1"/>
      <protection hidden="1"/>
    </xf>
    <xf numFmtId="0" fontId="3" fillId="0" borderId="0" xfId="0" applyFont="1" applyAlignment="1" applyProtection="1">
      <alignment vertical="center" wrapText="1"/>
      <protection hidden="1"/>
    </xf>
    <xf numFmtId="0" fontId="0" fillId="0" borderId="0" xfId="0" applyAlignment="1" applyProtection="1">
      <alignment vertical="center"/>
      <protection hidden="1"/>
    </xf>
    <xf numFmtId="0" fontId="0" fillId="0" borderId="0" xfId="0" applyAlignment="1" applyProtection="1">
      <alignment horizontal="justify" vertical="center"/>
      <protection hidden="1"/>
    </xf>
    <xf numFmtId="0" fontId="5" fillId="0" borderId="0" xfId="0" applyFont="1" applyAlignment="1" applyProtection="1">
      <alignment horizontal="justify" vertical="center" wrapText="1"/>
      <protection hidden="1"/>
    </xf>
    <xf numFmtId="0" fontId="5" fillId="0" borderId="0" xfId="0" applyFont="1" applyAlignment="1" applyProtection="1">
      <alignment wrapText="1"/>
      <protection hidden="1"/>
    </xf>
    <xf numFmtId="0" fontId="6" fillId="3" borderId="0" xfId="0" applyFont="1" applyFill="1" applyAlignment="1" applyProtection="1">
      <alignment vertical="justify" wrapText="1"/>
      <protection hidden="1"/>
    </xf>
    <xf numFmtId="0" fontId="19" fillId="9" borderId="1" xfId="0" applyFont="1" applyFill="1" applyBorder="1" applyAlignment="1" applyProtection="1">
      <alignment horizontal="center" vertical="center" wrapText="1"/>
      <protection hidden="1"/>
    </xf>
    <xf numFmtId="0" fontId="20" fillId="4" borderId="1" xfId="0" applyFont="1" applyFill="1" applyBorder="1" applyAlignment="1" applyProtection="1">
      <alignment horizontal="center" vertical="center" wrapText="1"/>
      <protection hidden="1"/>
    </xf>
    <xf numFmtId="0" fontId="6" fillId="0" borderId="1"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protection locked="0"/>
    </xf>
    <xf numFmtId="0" fontId="26" fillId="0" borderId="1" xfId="2" applyFill="1" applyBorder="1" applyAlignment="1">
      <alignment horizontal="center" vertical="center" wrapText="1"/>
    </xf>
    <xf numFmtId="0" fontId="28" fillId="9" borderId="1" xfId="0" applyFont="1" applyFill="1" applyBorder="1" applyAlignment="1">
      <alignment horizontal="center" vertical="center" wrapText="1"/>
    </xf>
    <xf numFmtId="0" fontId="10" fillId="5" borderId="11" xfId="0" applyFont="1" applyFill="1" applyBorder="1" applyAlignment="1" applyProtection="1">
      <alignment horizontal="center" vertical="center" wrapText="1"/>
      <protection hidden="1"/>
    </xf>
    <xf numFmtId="0" fontId="29" fillId="7" borderId="1" xfId="0" applyFont="1" applyFill="1" applyBorder="1" applyAlignment="1">
      <alignment horizontal="center" vertical="center" wrapText="1"/>
    </xf>
    <xf numFmtId="0" fontId="10" fillId="10" borderId="1" xfId="0" applyFont="1" applyFill="1" applyBorder="1" applyAlignment="1" applyProtection="1">
      <alignment horizontal="center" vertical="center" wrapText="1"/>
      <protection locked="0"/>
    </xf>
    <xf numFmtId="0" fontId="24" fillId="13" borderId="1" xfId="0" applyFont="1" applyFill="1" applyBorder="1" applyAlignment="1" applyProtection="1">
      <alignment horizontal="center" vertical="center" wrapText="1"/>
      <protection locked="0"/>
    </xf>
    <xf numFmtId="0" fontId="30" fillId="9" borderId="1" xfId="0" applyFont="1" applyFill="1" applyBorder="1" applyAlignment="1">
      <alignment horizontal="center" vertical="center" wrapText="1"/>
    </xf>
    <xf numFmtId="0" fontId="33" fillId="0" borderId="1" xfId="0" applyFont="1" applyBorder="1" applyAlignment="1" applyProtection="1">
      <alignment vertical="center" wrapText="1"/>
      <protection locked="0"/>
    </xf>
    <xf numFmtId="0" fontId="26" fillId="0" borderId="0" xfId="2" applyFill="1"/>
    <xf numFmtId="0" fontId="26" fillId="0" borderId="0" xfId="2" applyFill="1" applyAlignment="1">
      <alignment horizontal="center" vertical="center" wrapText="1"/>
    </xf>
    <xf numFmtId="0" fontId="32" fillId="0" borderId="13" xfId="0" applyFont="1" applyBorder="1" applyAlignment="1" applyProtection="1">
      <alignment horizontal="center"/>
      <protection locked="0"/>
    </xf>
    <xf numFmtId="0" fontId="0" fillId="0" borderId="0" xfId="0" applyProtection="1">
      <protection locked="0"/>
    </xf>
    <xf numFmtId="0" fontId="10" fillId="10" borderId="11" xfId="0" applyFont="1" applyFill="1" applyBorder="1" applyAlignment="1">
      <alignment horizontal="center" vertical="center" wrapText="1"/>
    </xf>
    <xf numFmtId="0" fontId="22" fillId="0" borderId="14" xfId="0" applyFont="1" applyBorder="1" applyAlignment="1" applyProtection="1">
      <alignment horizontal="center" vertical="center" wrapText="1"/>
      <protection locked="0"/>
    </xf>
    <xf numFmtId="0" fontId="22" fillId="0" borderId="15" xfId="0" applyFont="1" applyBorder="1" applyAlignment="1" applyProtection="1">
      <alignment horizontal="center" vertical="center" wrapText="1"/>
      <protection locked="0"/>
    </xf>
    <xf numFmtId="0" fontId="32" fillId="0" borderId="11" xfId="0" applyFont="1" applyBorder="1" applyAlignment="1" applyProtection="1">
      <alignment horizontal="center"/>
      <protection locked="0"/>
    </xf>
    <xf numFmtId="0" fontId="32" fillId="0" borderId="17" xfId="0" applyFont="1" applyBorder="1" applyAlignment="1" applyProtection="1">
      <alignment horizontal="center"/>
      <protection locked="0"/>
    </xf>
    <xf numFmtId="0" fontId="22" fillId="0" borderId="12" xfId="0" applyFont="1" applyBorder="1" applyAlignment="1" applyProtection="1">
      <alignment horizontal="center" vertical="center" wrapText="1"/>
      <protection locked="0"/>
    </xf>
    <xf numFmtId="0" fontId="22" fillId="0" borderId="8" xfId="0" applyFont="1" applyBorder="1" applyAlignment="1" applyProtection="1">
      <alignment horizontal="center" vertical="center" wrapText="1"/>
      <protection locked="0"/>
    </xf>
    <xf numFmtId="0" fontId="22" fillId="0" borderId="13" xfId="0" applyFont="1" applyBorder="1" applyAlignment="1" applyProtection="1">
      <alignment horizontal="center" vertical="center" wrapText="1"/>
      <protection locked="0"/>
    </xf>
    <xf numFmtId="0" fontId="32" fillId="0" borderId="7" xfId="0" applyFont="1" applyBorder="1" applyAlignment="1" applyProtection="1">
      <alignment horizontal="center"/>
      <protection locked="0"/>
    </xf>
    <xf numFmtId="0" fontId="32" fillId="0" borderId="8" xfId="0" applyFont="1" applyBorder="1" applyAlignment="1" applyProtection="1">
      <alignment horizontal="center"/>
      <protection locked="0"/>
    </xf>
    <xf numFmtId="0" fontId="32" fillId="0" borderId="13" xfId="0" applyFont="1" applyBorder="1" applyAlignment="1" applyProtection="1">
      <alignment horizontal="center"/>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32" fillId="0" borderId="9" xfId="0" applyFont="1" applyBorder="1" applyAlignment="1" applyProtection="1">
      <alignment horizontal="center"/>
      <protection locked="0"/>
    </xf>
    <xf numFmtId="0" fontId="31" fillId="12" borderId="21" xfId="0" applyFont="1" applyFill="1" applyBorder="1" applyAlignment="1" applyProtection="1">
      <alignment horizontal="center" vertical="center"/>
      <protection locked="0"/>
    </xf>
    <xf numFmtId="0" fontId="0" fillId="12" borderId="22" xfId="0" applyFill="1" applyBorder="1" applyAlignment="1" applyProtection="1">
      <alignment horizontal="center" vertical="center"/>
      <protection locked="0"/>
    </xf>
    <xf numFmtId="0" fontId="0" fillId="12" borderId="23" xfId="0" applyFill="1" applyBorder="1" applyAlignment="1" applyProtection="1">
      <alignment horizontal="center" vertical="center"/>
      <protection locked="0"/>
    </xf>
    <xf numFmtId="0" fontId="22" fillId="0" borderId="25" xfId="0" applyFont="1" applyBorder="1" applyAlignment="1" applyProtection="1">
      <alignment horizontal="center" vertical="center"/>
      <protection locked="0"/>
    </xf>
    <xf numFmtId="0" fontId="22" fillId="0" borderId="3" xfId="0" applyFont="1" applyBorder="1" applyAlignment="1" applyProtection="1">
      <alignment horizontal="center" vertical="center"/>
      <protection locked="0"/>
    </xf>
    <xf numFmtId="0" fontId="22" fillId="0" borderId="24" xfId="0" applyFont="1" applyBorder="1" applyAlignment="1" applyProtection="1">
      <alignment horizontal="center" vertical="center"/>
      <protection locked="0"/>
    </xf>
    <xf numFmtId="0" fontId="22" fillId="0" borderId="26" xfId="0" applyFont="1" applyBorder="1" applyAlignment="1" applyProtection="1">
      <alignment horizontal="center" vertical="center"/>
      <protection locked="0"/>
    </xf>
    <xf numFmtId="0" fontId="22" fillId="0" borderId="0" xfId="0" applyFont="1" applyAlignment="1" applyProtection="1">
      <alignment horizontal="center" vertical="center"/>
      <protection locked="0"/>
    </xf>
    <xf numFmtId="0" fontId="22" fillId="0" borderId="27" xfId="0" applyFont="1" applyBorder="1" applyAlignment="1" applyProtection="1">
      <alignment horizontal="center" vertical="center"/>
      <protection locked="0"/>
    </xf>
    <xf numFmtId="0" fontId="22" fillId="0" borderId="18" xfId="0" applyFont="1" applyBorder="1" applyAlignment="1" applyProtection="1">
      <alignment horizontal="center" vertical="center"/>
      <protection locked="0"/>
    </xf>
    <xf numFmtId="0" fontId="22" fillId="0" borderId="19" xfId="0" applyFont="1" applyBorder="1" applyAlignment="1" applyProtection="1">
      <alignment horizontal="center" vertical="center"/>
      <protection locked="0"/>
    </xf>
    <xf numFmtId="0" fontId="22" fillId="0" borderId="20" xfId="0" applyFont="1" applyBorder="1" applyAlignment="1" applyProtection="1">
      <alignment horizontal="center" vertical="center"/>
      <protection locked="0"/>
    </xf>
    <xf numFmtId="0" fontId="25" fillId="11" borderId="18" xfId="0" applyFont="1" applyFill="1" applyBorder="1" applyAlignment="1" applyProtection="1">
      <alignment horizontal="center" vertical="center" wrapText="1"/>
      <protection locked="0"/>
    </xf>
    <xf numFmtId="0" fontId="25" fillId="11" borderId="19" xfId="0" applyFont="1" applyFill="1" applyBorder="1" applyAlignment="1" applyProtection="1">
      <alignment horizontal="center" vertical="center" wrapText="1"/>
      <protection locked="0"/>
    </xf>
    <xf numFmtId="0" fontId="25" fillId="11" borderId="20" xfId="0" applyFont="1" applyFill="1" applyBorder="1" applyAlignment="1" applyProtection="1">
      <alignment horizontal="center" vertical="center" wrapText="1"/>
      <protection locked="0"/>
    </xf>
    <xf numFmtId="0" fontId="4" fillId="4" borderId="0" xfId="0" applyFont="1" applyFill="1" applyAlignment="1" applyProtection="1">
      <alignment horizontal="center"/>
      <protection locked="0"/>
    </xf>
    <xf numFmtId="0" fontId="4" fillId="4" borderId="2" xfId="0" applyFont="1" applyFill="1" applyBorder="1" applyAlignment="1" applyProtection="1">
      <alignment horizontal="center"/>
      <protection hidden="1"/>
    </xf>
    <xf numFmtId="0" fontId="4" fillId="4" borderId="3" xfId="0" applyFont="1" applyFill="1" applyBorder="1" applyAlignment="1" applyProtection="1">
      <alignment horizontal="center"/>
      <protection hidden="1"/>
    </xf>
    <xf numFmtId="0" fontId="4" fillId="4" borderId="4" xfId="0" applyFont="1" applyFill="1" applyBorder="1" applyAlignment="1" applyProtection="1">
      <alignment horizontal="center"/>
      <protection hidden="1"/>
    </xf>
    <xf numFmtId="0" fontId="2" fillId="4" borderId="5" xfId="0" applyFont="1" applyFill="1" applyBorder="1" applyAlignment="1" applyProtection="1">
      <alignment horizontal="center"/>
      <protection hidden="1"/>
    </xf>
    <xf numFmtId="0" fontId="2" fillId="4" borderId="0" xfId="0" applyFont="1" applyFill="1" applyAlignment="1" applyProtection="1">
      <alignment horizontal="center"/>
      <protection hidden="1"/>
    </xf>
    <xf numFmtId="0" fontId="2" fillId="4" borderId="6" xfId="0" applyFont="1" applyFill="1" applyBorder="1" applyAlignment="1" applyProtection="1">
      <alignment horizontal="center"/>
      <protection hidden="1"/>
    </xf>
    <xf numFmtId="0" fontId="14" fillId="0" borderId="1" xfId="0" applyFont="1" applyBorder="1" applyAlignment="1" applyProtection="1">
      <alignment horizontal="left" vertical="center" wrapText="1"/>
      <protection hidden="1"/>
    </xf>
    <xf numFmtId="0" fontId="14" fillId="0" borderId="7" xfId="0" applyFont="1" applyBorder="1" applyAlignment="1" applyProtection="1">
      <alignment horizontal="left" vertical="center" wrapText="1"/>
      <protection hidden="1"/>
    </xf>
    <xf numFmtId="0" fontId="4" fillId="0" borderId="0" xfId="0" applyFont="1" applyAlignment="1" applyProtection="1">
      <alignment horizontal="center" vertical="center" wrapText="1"/>
      <protection hidden="1"/>
    </xf>
    <xf numFmtId="0" fontId="5" fillId="0" borderId="0" xfId="0" applyFont="1" applyAlignment="1" applyProtection="1">
      <alignment horizontal="center" vertical="center" wrapText="1"/>
      <protection locked="0"/>
    </xf>
    <xf numFmtId="0" fontId="22" fillId="8" borderId="10" xfId="0" applyFont="1" applyFill="1" applyBorder="1" applyAlignment="1">
      <alignment horizontal="center" vertical="center" wrapText="1"/>
    </xf>
    <xf numFmtId="0" fontId="22" fillId="8" borderId="11"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26" fillId="0" borderId="0" xfId="2" applyFill="1" applyAlignment="1">
      <alignment horizontal="center" vertical="center" wrapText="1"/>
    </xf>
    <xf numFmtId="0" fontId="19" fillId="6" borderId="7" xfId="0" applyFont="1" applyFill="1" applyBorder="1" applyAlignment="1">
      <alignment horizontal="center" vertical="center" wrapText="1"/>
    </xf>
    <xf numFmtId="0" fontId="19" fillId="6" borderId="8" xfId="0" applyFont="1" applyFill="1" applyBorder="1" applyAlignment="1">
      <alignment horizontal="center" vertical="center" wrapText="1"/>
    </xf>
    <xf numFmtId="0" fontId="19" fillId="6" borderId="9" xfId="0" applyFont="1" applyFill="1" applyBorder="1" applyAlignment="1">
      <alignment horizontal="center" vertical="center" wrapText="1"/>
    </xf>
    <xf numFmtId="0" fontId="5" fillId="0" borderId="1" xfId="0" applyFont="1" applyBorder="1" applyAlignment="1" applyProtection="1">
      <alignment horizontal="center" vertical="center" wrapText="1"/>
      <protection hidden="1"/>
    </xf>
    <xf numFmtId="0" fontId="19" fillId="9" borderId="1" xfId="0" applyFont="1" applyFill="1" applyBorder="1" applyAlignment="1" applyProtection="1">
      <alignment horizontal="center" vertical="center" wrapText="1"/>
      <protection hidden="1"/>
    </xf>
  </cellXfs>
  <cellStyles count="3">
    <cellStyle name="Collegamento ipertestuale" xfId="2" builtinId="8"/>
    <cellStyle name="Normale" xfId="0" builtinId="0"/>
    <cellStyle name="Normale 2" xfId="1" xr:uid="{0AF17CB3-01DF-4622-954C-C0DBA22B94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590550</xdr:colOff>
      <xdr:row>0</xdr:row>
      <xdr:rowOff>0</xdr:rowOff>
    </xdr:from>
    <xdr:ext cx="7400925" cy="8010525"/>
    <xdr:pic>
      <xdr:nvPicPr>
        <xdr:cNvPr id="2" name="Immagine 1">
          <a:extLst>
            <a:ext uri="{FF2B5EF4-FFF2-40B4-BE49-F238E27FC236}">
              <a16:creationId xmlns:a16="http://schemas.microsoft.com/office/drawing/2014/main" id="{C4D185F9-2238-44B0-81AC-7C9A9D724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9274" t="13057" r="30252" b="9064"/>
        <a:stretch>
          <a:fillRect/>
        </a:stretch>
      </xdr:blipFill>
      <xdr:spPr bwMode="auto">
        <a:xfrm>
          <a:off x="590550" y="0"/>
          <a:ext cx="7400925" cy="801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609600</xdr:colOff>
      <xdr:row>49</xdr:row>
      <xdr:rowOff>57150</xdr:rowOff>
    </xdr:from>
    <xdr:ext cx="7381875" cy="4171950"/>
    <xdr:pic>
      <xdr:nvPicPr>
        <xdr:cNvPr id="3" name="Immagine 2">
          <a:extLst>
            <a:ext uri="{FF2B5EF4-FFF2-40B4-BE49-F238E27FC236}">
              <a16:creationId xmlns:a16="http://schemas.microsoft.com/office/drawing/2014/main" id="{41F6BCFD-3BF7-463A-8402-B1C04CBD54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9224" t="38060" r="30563" b="21381"/>
        <a:stretch>
          <a:fillRect/>
        </a:stretch>
      </xdr:blipFill>
      <xdr:spPr bwMode="auto">
        <a:xfrm>
          <a:off x="609600" y="7991475"/>
          <a:ext cx="7381875" cy="417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609600</xdr:colOff>
      <xdr:row>75</xdr:row>
      <xdr:rowOff>19050</xdr:rowOff>
    </xdr:from>
    <xdr:ext cx="7381875" cy="11268075"/>
    <xdr:pic>
      <xdr:nvPicPr>
        <xdr:cNvPr id="4" name="Immagine 3">
          <a:extLst>
            <a:ext uri="{FF2B5EF4-FFF2-40B4-BE49-F238E27FC236}">
              <a16:creationId xmlns:a16="http://schemas.microsoft.com/office/drawing/2014/main" id="{17817596-0A29-402D-9478-C5673981882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34222" t="6853" r="33273" b="4936"/>
        <a:stretch>
          <a:fillRect/>
        </a:stretch>
      </xdr:blipFill>
      <xdr:spPr bwMode="auto">
        <a:xfrm>
          <a:off x="609600" y="12163425"/>
          <a:ext cx="7381875" cy="11268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144</xdr:row>
      <xdr:rowOff>133350</xdr:rowOff>
    </xdr:from>
    <xdr:ext cx="7372350" cy="10991850"/>
    <xdr:pic>
      <xdr:nvPicPr>
        <xdr:cNvPr id="5" name="Immagine 4">
          <a:extLst>
            <a:ext uri="{FF2B5EF4-FFF2-40B4-BE49-F238E27FC236}">
              <a16:creationId xmlns:a16="http://schemas.microsoft.com/office/drawing/2014/main" id="{8A55D1D3-90E1-4572-A81E-AAEF6C8444F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33389" t="7777" r="34315" b="6590"/>
        <a:stretch>
          <a:fillRect/>
        </a:stretch>
      </xdr:blipFill>
      <xdr:spPr bwMode="auto">
        <a:xfrm>
          <a:off x="609600" y="23450550"/>
          <a:ext cx="7372350" cy="10991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600075</xdr:colOff>
      <xdr:row>212</xdr:row>
      <xdr:rowOff>95250</xdr:rowOff>
    </xdr:from>
    <xdr:ext cx="7381875" cy="10515600"/>
    <xdr:pic>
      <xdr:nvPicPr>
        <xdr:cNvPr id="6" name="Immagine 5">
          <a:extLst>
            <a:ext uri="{FF2B5EF4-FFF2-40B4-BE49-F238E27FC236}">
              <a16:creationId xmlns:a16="http://schemas.microsoft.com/office/drawing/2014/main" id="{B6869CB5-585B-47CA-997A-D5E1FBAEBC7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l="34274" t="8521" r="33377" b="9563"/>
        <a:stretch>
          <a:fillRect/>
        </a:stretch>
      </xdr:blipFill>
      <xdr:spPr bwMode="auto">
        <a:xfrm>
          <a:off x="600075" y="34423350"/>
          <a:ext cx="7381875" cy="1051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persons/person.xml><?xml version="1.0" encoding="utf-8"?>
<personList xmlns="http://schemas.microsoft.com/office/spreadsheetml/2018/threadedcomments" xmlns:x="http://schemas.openxmlformats.org/spreadsheetml/2006/main">
  <person displayName="TIZIANA LUCIA MAIONE" id="{D15475E1-6031-4A70-8F7B-87328F69D939}" userId="S::tizianalucia.maione@unina.it::be067026-534a-405e-b5d4-51fbc0fa4ec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 dT="2021-03-02T09:50:19.84" personId="{D15475E1-6031-4A70-8F7B-87328F69D939}" id="{DEAB7673-8BF5-4F8F-BDE3-D92AAEC5E16F}">
    <text>Codice identificativo dell'Unità Produttiva (es.DIPBIO)</text>
  </threadedComment>
  <threadedComment ref="F7" dT="2021-04-26T08:08:50.21" personId="{D15475E1-6031-4A70-8F7B-87328F69D939}" id="{E08CA414-39C9-4DFC-8E45-220C62BA37FD}">
    <text>INDICARE ALMENO SEMESTRE E ANNO</text>
  </threadedComment>
  <threadedComment ref="C9" dT="2021-02-01T07:49:52.49" personId="{D15475E1-6031-4A70-8F7B-87328F69D939}" id="{52D48A26-2908-47E5-9EFC-16D5C08423B7}">
    <text>Selezionare la risposta tramite menù a discesa.</text>
  </threadedComment>
  <threadedComment ref="F9" dT="2026-04-02T11:00:19.35" personId="{D15475E1-6031-4A70-8F7B-87328F69D939}" id="{9BA11589-C1E4-4879-84CC-8AB7EDA31336}">
    <text xml:space="preserve">Selezionare la risposta tramite menù a discesa. Per alcuni rischi specifici, nel caso in cui il compilatore non abbia tutti gli elementi per rispondere al realativo quesito, è necessario far ricorso agli applicativi caricati nella relativa sezione (foglio denominato "TAB.MISURE") e rispondere al quesito, in funzione del risultato dato dall'applicativo, selezionando le opzioni "SI, VERIFICATO CON APPLICATIVO" (se la stima del rischio è inferiore ai limiti) oppure "NO,verificato con applicativo" (se il rischio supera i limiti). A tal proposito è possibile richiedere il supporto del Servizio di Prevenzione e Protezione e degli ASPPL.
</text>
  </threadedComment>
  <threadedComment ref="H9" dT="2021-04-30T09:52:27.24" personId="{D15475E1-6031-4A70-8F7B-87328F69D939}" id="{8FE52E87-0FDD-4F46-9E19-D79513BF9299}">
    <text>Si riferisce alle ore di Formazione di sicurezza per i lav/laveq comprese le 4 ore di formazione e-learning erogata sulla piattaforma Federica web learning.</text>
  </threadedComment>
  <threadedComment ref="J20" dT="2026-04-02T10:32:35.19" personId="{D15475E1-6031-4A70-8F7B-87328F69D939}" id="{3BA94CAD-58DE-4F05-B624-7C7B264BC557}">
    <text xml:space="preserve">OBBLIGATORIA PER ESPOSIZIONI CHE ECCEDONO I VALORI SUPERIORI DI AZIONE DI 85 dB(A)
</text>
  </threadedComment>
</ThreadedComments>
</file>

<file path=xl/threadedComments/threadedComment2.xml><?xml version="1.0" encoding="utf-8"?>
<ThreadedComments xmlns="http://schemas.microsoft.com/office/spreadsheetml/2018/threadedcomments" xmlns:x="http://schemas.openxmlformats.org/spreadsheetml/2006/main">
  <threadedComment ref="B1" dT="2021-02-01T10:57:04.04" personId="{D15475E1-6031-4A70-8F7B-87328F69D939}" id="{4250F66C-7C5C-405B-AAE8-CFDFDBC713A0}">
    <text>A prescindere dalla tipologia e dal livello di rischio si consiglia di elaborare delle procedure specifiche di sicurezza per ridurre l’impatto dei rischi sulla salute e sulla sicurezza dei lavoratori equiparati.</text>
  </threadedComment>
  <threadedComment ref="E1" dT="2021-04-26T08:17:45.02" personId="{D15475E1-6031-4A70-8F7B-87328F69D939}" id="{F3800227-1CDD-4E2E-AA08-883F643EF6D7}">
    <text>COMPILARE (con una x)ESCLUSIVAMENTE LE CELLE DELLA COLONNA "NOTE" CHE SEGUONO LE MISURE CHE SI SONO ATTIVATE NELLA COLONNA "AZIONI DA INTRAPRENDERE". NEI CASI IN CUI NON SI APPLICA LA MISURA INDICATA MA VENGONO INDIVIDUATE AZIONI ALTERNATIVE (DI PARI O MAGGIORE EFFICACIA), COMPILARE LA COLONNA SUCCESSIVA "DESCRIZIONE MISURA ALTERNATIVA".</text>
  </threadedComment>
  <threadedComment ref="F1" dT="2021-04-26T08:17:45.02" personId="{D15475E1-6031-4A70-8F7B-87328F69D939}" id="{46B07FF9-B222-4136-B855-E384C07F71EC}">
    <text>NEI CASI IN CUI NON SI APPLICA LA MISURA INDICATA MA VENGONO INDIVIDUATE AZIONI ALTERNATIVE (DI PARI O MAGGIORE EFFICACIA), COMPILARE LE CELLE DELLA COLONNA "DESCRIZIONE MISURA ALTERNATIVA" CORRISPONDENTI A QUELLE DELLA COLONNA "NOTE"</text>
  </threadedComment>
  <threadedComment ref="A3" dT="2021-02-01T10:57:19.52" personId="{D15475E1-6031-4A70-8F7B-87328F69D939}" id="{9C548736-646B-4ED5-BE48-6730FA503E48}">
    <text>La sorveglianza sanitaria può essere prevista dal Medico Competente anche in casi di livelli di rischio inferiori in particolare qualora il protocollo sanitario lo prevede o quando è prevista una specifica suscettibilità dell’individuo. Lo studente che rientra nella condizione di lavoratore equiparato potrà avanzare la richiesta di visita sia qualora correlata ad un rischio lavorativo (quando già è sottoposto alla sorveglianza sanitaria) sia quando egli ritenga che l'attività svolta possa controindicare o aggravare le sue pre-esistenti condizioni di salute (anche se non è sottoposto alla sorveglianza sanitaria).</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modulistica\ripre.mod.formeq.doc" TargetMode="External"/><Relationship Id="rId7" Type="http://schemas.openxmlformats.org/officeDocument/2006/relationships/hyperlink" Target="APPLICATIVI\applicativi%20bio" TargetMode="External"/><Relationship Id="rId2" Type="http://schemas.openxmlformats.org/officeDocument/2006/relationships/hyperlink" Target="modulistica\ripre.mod.vcsd.doc" TargetMode="External"/><Relationship Id="rId1" Type="http://schemas.openxmlformats.org/officeDocument/2006/relationships/hyperlink" Target="modulistica\ripre.mod.laveq.xlsx" TargetMode="External"/><Relationship Id="rId6" Type="http://schemas.openxmlformats.org/officeDocument/2006/relationships/hyperlink" Target="APPLICATIVI\MoVaRisCh_2017.msi" TargetMode="External"/><Relationship Id="rId11" Type="http://schemas.microsoft.com/office/2017/10/relationships/threadedComment" Target="../threadedComments/threadedComment2.xml"/><Relationship Id="rId5" Type="http://schemas.openxmlformats.org/officeDocument/2006/relationships/hyperlink" Target="APPLICATIVI\ripre.app.CHI-CAN.xlsx" TargetMode="External"/><Relationship Id="rId10" Type="http://schemas.openxmlformats.org/officeDocument/2006/relationships/comments" Target="../comments2.xml"/><Relationship Id="rId4" Type="http://schemas.openxmlformats.org/officeDocument/2006/relationships/hyperlink" Target="APPLICATIVI\EPMIES-ERGOCHECKpremappa.xlsx" TargetMode="External"/><Relationship Id="rId9"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0"/>
  <sheetViews>
    <sheetView tabSelected="1" topLeftCell="A18" zoomScale="80" zoomScaleNormal="80" zoomScalePageLayoutView="70" workbookViewId="0">
      <selection activeCell="B6" sqref="B6:G6"/>
    </sheetView>
  </sheetViews>
  <sheetFormatPr defaultRowHeight="15" x14ac:dyDescent="0.25"/>
  <cols>
    <col min="1" max="1" width="19.5703125" customWidth="1"/>
    <col min="2" max="2" width="58.42578125" customWidth="1"/>
    <col min="3" max="3" width="11.28515625" customWidth="1"/>
    <col min="4" max="4" width="9.42578125" customWidth="1"/>
    <col min="5" max="5" width="74.7109375" customWidth="1"/>
    <col min="6" max="6" width="10.7109375" customWidth="1"/>
    <col min="7" max="7" width="27.7109375" customWidth="1"/>
    <col min="8" max="8" width="23.7109375" customWidth="1"/>
    <col min="9" max="9" width="22.28515625" customWidth="1"/>
    <col min="10" max="10" width="23.140625" customWidth="1"/>
    <col min="11" max="11" width="20.85546875" customWidth="1"/>
    <col min="12" max="12" width="18.42578125" bestFit="1" customWidth="1"/>
    <col min="13" max="13" width="22.140625" customWidth="1"/>
  </cols>
  <sheetData>
    <row r="1" spans="1:13" s="59" customFormat="1" ht="45" customHeight="1" thickBot="1" x14ac:dyDescent="0.3">
      <c r="A1" s="78" t="s">
        <v>89</v>
      </c>
      <c r="B1" s="79"/>
      <c r="C1" s="79"/>
      <c r="D1" s="79"/>
      <c r="E1" s="79"/>
      <c r="F1" s="79"/>
      <c r="G1" s="79"/>
      <c r="H1" s="79"/>
      <c r="I1" s="79"/>
      <c r="J1" s="79"/>
      <c r="K1" s="79"/>
      <c r="L1" s="79"/>
      <c r="M1" s="80"/>
    </row>
    <row r="2" spans="1:13" s="59" customFormat="1" ht="30.75" customHeight="1" x14ac:dyDescent="0.35">
      <c r="A2" s="60" t="s">
        <v>60</v>
      </c>
      <c r="B2" s="63"/>
      <c r="C2" s="63"/>
      <c r="D2" s="63"/>
      <c r="E2" s="63"/>
      <c r="F2" s="63"/>
      <c r="G2" s="64"/>
      <c r="H2" s="90" t="s">
        <v>61</v>
      </c>
      <c r="I2" s="91"/>
      <c r="J2" s="91"/>
      <c r="K2" s="91"/>
      <c r="L2" s="91"/>
      <c r="M2" s="92"/>
    </row>
    <row r="3" spans="1:13" s="59" customFormat="1" ht="32.25" customHeight="1" x14ac:dyDescent="0.25">
      <c r="A3" s="60" t="s">
        <v>84</v>
      </c>
      <c r="B3" s="71"/>
      <c r="C3" s="72"/>
      <c r="D3" s="72"/>
      <c r="E3" s="72"/>
      <c r="F3" s="72"/>
      <c r="G3" s="73"/>
      <c r="H3" s="65" t="s">
        <v>97</v>
      </c>
      <c r="I3" s="66"/>
      <c r="J3" s="66"/>
      <c r="K3" s="66"/>
      <c r="L3" s="66"/>
      <c r="M3" s="67"/>
    </row>
    <row r="4" spans="1:13" s="59" customFormat="1" ht="37.5" x14ac:dyDescent="0.35">
      <c r="A4" s="60" t="s">
        <v>85</v>
      </c>
      <c r="B4" s="68"/>
      <c r="C4" s="69"/>
      <c r="D4" s="69"/>
      <c r="E4" s="69"/>
      <c r="F4" s="69"/>
      <c r="G4" s="70"/>
      <c r="H4" s="65" t="s">
        <v>91</v>
      </c>
      <c r="I4" s="66"/>
      <c r="J4" s="66"/>
      <c r="K4" s="66"/>
      <c r="L4" s="66"/>
      <c r="M4" s="67"/>
    </row>
    <row r="5" spans="1:13" s="59" customFormat="1" ht="45" customHeight="1" x14ac:dyDescent="0.25">
      <c r="A5" s="60" t="s">
        <v>86</v>
      </c>
      <c r="B5" s="74"/>
      <c r="C5" s="75"/>
      <c r="D5" s="75"/>
      <c r="E5" s="75"/>
      <c r="F5" s="75"/>
      <c r="G5" s="76"/>
      <c r="H5" s="81" t="s">
        <v>76</v>
      </c>
      <c r="I5" s="82"/>
      <c r="J5" s="82"/>
      <c r="K5" s="82"/>
      <c r="L5" s="82"/>
      <c r="M5" s="83"/>
    </row>
    <row r="6" spans="1:13" s="59" customFormat="1" ht="41.25" customHeight="1" x14ac:dyDescent="0.25">
      <c r="A6" s="60" t="s">
        <v>87</v>
      </c>
      <c r="B6" s="74"/>
      <c r="C6" s="75"/>
      <c r="D6" s="75"/>
      <c r="E6" s="75"/>
      <c r="F6" s="75"/>
      <c r="G6" s="76"/>
      <c r="H6" s="84"/>
      <c r="I6" s="85"/>
      <c r="J6" s="85"/>
      <c r="K6" s="85"/>
      <c r="L6" s="85"/>
      <c r="M6" s="86"/>
    </row>
    <row r="7" spans="1:13" s="59" customFormat="1" ht="52.5" customHeight="1" x14ac:dyDescent="0.35">
      <c r="A7" s="60" t="s">
        <v>88</v>
      </c>
      <c r="B7" s="68"/>
      <c r="C7" s="77"/>
      <c r="D7" s="52" t="s">
        <v>92</v>
      </c>
      <c r="E7" s="53"/>
      <c r="F7" s="52" t="s">
        <v>93</v>
      </c>
      <c r="G7" s="58"/>
      <c r="H7" s="87"/>
      <c r="I7" s="88"/>
      <c r="J7" s="88"/>
      <c r="K7" s="88"/>
      <c r="L7" s="88"/>
      <c r="M7" s="89"/>
    </row>
    <row r="8" spans="1:13" s="59" customFormat="1" ht="36.75" customHeight="1" thickBot="1" x14ac:dyDescent="0.4">
      <c r="A8" s="60" t="s">
        <v>90</v>
      </c>
      <c r="B8" s="68"/>
      <c r="C8" s="69"/>
      <c r="D8" s="69"/>
      <c r="E8" s="69"/>
      <c r="F8" s="69"/>
      <c r="G8" s="77"/>
      <c r="H8" s="61" t="s">
        <v>77</v>
      </c>
      <c r="I8" s="61"/>
      <c r="J8" s="61"/>
      <c r="K8" s="61"/>
      <c r="L8" s="61"/>
      <c r="M8" s="62"/>
    </row>
    <row r="9" spans="1:13" ht="48.75" customHeight="1" x14ac:dyDescent="0.25">
      <c r="A9" s="26" t="s">
        <v>0</v>
      </c>
      <c r="B9" s="26" t="s">
        <v>1</v>
      </c>
      <c r="C9" s="26" t="s">
        <v>2</v>
      </c>
      <c r="D9" s="26" t="s">
        <v>3</v>
      </c>
      <c r="E9" s="26" t="s">
        <v>4</v>
      </c>
      <c r="F9" s="26" t="s">
        <v>2</v>
      </c>
      <c r="G9" s="26" t="s">
        <v>3</v>
      </c>
      <c r="H9" s="50" t="s">
        <v>72</v>
      </c>
      <c r="I9" s="12" t="s">
        <v>73</v>
      </c>
      <c r="J9" s="11" t="s">
        <v>5</v>
      </c>
      <c r="K9" s="11" t="s">
        <v>6</v>
      </c>
      <c r="L9" s="11" t="s">
        <v>37</v>
      </c>
      <c r="M9" s="12" t="s">
        <v>38</v>
      </c>
    </row>
    <row r="10" spans="1:13" ht="21" x14ac:dyDescent="0.35">
      <c r="A10" s="93" t="s">
        <v>75</v>
      </c>
      <c r="B10" s="93"/>
      <c r="C10" s="93"/>
      <c r="D10" s="93"/>
      <c r="E10" s="93"/>
      <c r="F10" s="93"/>
      <c r="G10" s="93"/>
      <c r="H10" s="94"/>
      <c r="I10" s="95"/>
      <c r="J10" s="95"/>
      <c r="K10" s="95"/>
      <c r="L10" s="95"/>
      <c r="M10" s="96"/>
    </row>
    <row r="11" spans="1:13" ht="63" x14ac:dyDescent="0.25">
      <c r="A11" s="33" t="s">
        <v>83</v>
      </c>
      <c r="B11" s="41" t="s">
        <v>94</v>
      </c>
      <c r="C11" s="28"/>
      <c r="D11" s="33" t="str">
        <f>IF(C11="SI","=&gt; ",IF(C11="NO","STOP ",IF(C11="","")))</f>
        <v/>
      </c>
      <c r="E11" s="35" t="str">
        <f>IF(C11="SI","È stata formalizzata la consegna allo studente di un’informativa sui rischi?",IF(C11="NO","",IF(C11="","")))</f>
        <v/>
      </c>
      <c r="F11" s="29"/>
      <c r="G11" s="34" t="str">
        <f>IF(F11="NO","VEDI TAB. MISURE ",IF(F11="SI","STOP ",IF(F11="","")))</f>
        <v/>
      </c>
      <c r="H11" s="13"/>
      <c r="I11" s="14"/>
      <c r="J11" s="14"/>
      <c r="K11" s="14"/>
      <c r="L11" s="15" t="str">
        <f>IF(F11="NO","X ",IF(F11="SI"," ",IF(F11="","")))</f>
        <v/>
      </c>
      <c r="M11" s="16"/>
    </row>
    <row r="12" spans="1:13" ht="64.5" customHeight="1" thickBot="1" x14ac:dyDescent="0.3">
      <c r="A12" s="102" t="s">
        <v>83</v>
      </c>
      <c r="B12" s="42" t="s">
        <v>95</v>
      </c>
      <c r="C12" s="103"/>
      <c r="D12" s="33" t="str">
        <f>IF(C12="SI","=&gt; ",IF(C12="NO","STOP ",IF(C12="","")))</f>
        <v/>
      </c>
      <c r="E12" s="35" t="str">
        <f>IF(C12="SI","Tali attività vengono svolte presso enti/aziende terze?",IF(C12="NO","",IF(C12="","")))</f>
        <v/>
      </c>
      <c r="F12" s="29"/>
      <c r="G12" s="34" t="str">
        <f>IF(F12="SI","VEDI TAB. MISURE ",IF(F12="NO","STOP ",IF(F12="","")))</f>
        <v/>
      </c>
      <c r="H12" s="13"/>
      <c r="I12" s="17"/>
      <c r="J12" s="17"/>
      <c r="K12" s="17"/>
      <c r="L12" s="14"/>
      <c r="M12" s="18" t="str">
        <f>IF(F12="SI","X ",IF(F12="NO"," ",IF(F12="","")))</f>
        <v/>
      </c>
    </row>
    <row r="13" spans="1:13" ht="130.5" customHeight="1" thickBot="1" x14ac:dyDescent="0.3">
      <c r="A13" s="102"/>
      <c r="B13" s="43" t="s">
        <v>40</v>
      </c>
      <c r="C13" s="103"/>
      <c r="D13" s="33" t="str">
        <f>IF(C12="SI","=&gt; ",IF(C12="NO","STOP ",IF(C12="","")))</f>
        <v/>
      </c>
      <c r="E13" s="36" t="str">
        <f>IF(C12="SI","Tali attività vengono svolte presso i laboratori (vedi definizione)?",IF(C12="NO","",IF(C12="","")))</f>
        <v/>
      </c>
      <c r="F13" s="47"/>
      <c r="G13" s="34" t="str">
        <f>IF(C12="NO","STOP. NON PROCEDERE ALLA COMPILAZIONE DELLA SEZIONE RISCHI SPECIFICI",IF(F13="SI","PROCEDI CON LA COMPILAZIONE DELLA SEZIONE RISCHI SPECIFICI RISPONDENDO A TUTTI I QUESITI RELATIVI AI RISCHI CENSITI",IF(F13="NO","STOP. NON PROCEDERE ALLA COMPILAZIONE DELLA SEZIONE RISCHI SPECIFICI",IF(F13="",""))))</f>
        <v/>
      </c>
      <c r="H13" s="13"/>
      <c r="I13" s="17"/>
      <c r="J13" s="17"/>
      <c r="K13" s="17"/>
      <c r="L13" s="14"/>
      <c r="M13" s="16"/>
    </row>
    <row r="14" spans="1:13" ht="21.75" customHeight="1" x14ac:dyDescent="0.35">
      <c r="A14" s="93" t="s">
        <v>96</v>
      </c>
      <c r="B14" s="93"/>
      <c r="C14" s="93"/>
      <c r="D14" s="93"/>
      <c r="E14" s="93"/>
      <c r="F14" s="93"/>
      <c r="G14" s="93"/>
      <c r="H14" s="97"/>
      <c r="I14" s="98"/>
      <c r="J14" s="98"/>
      <c r="K14" s="98"/>
      <c r="L14" s="98"/>
      <c r="M14" s="99"/>
    </row>
    <row r="15" spans="1:13" ht="56.25" customHeight="1" x14ac:dyDescent="0.25">
      <c r="A15" s="33" t="s">
        <v>8</v>
      </c>
      <c r="B15" s="36" t="s">
        <v>9</v>
      </c>
      <c r="C15" s="28"/>
      <c r="D15" s="33" t="str">
        <f>IF(C15="SI","=&gt; ",IF(C15="NO","STOP ",IF(C15="","")))</f>
        <v/>
      </c>
      <c r="E15" s="35" t="str">
        <f>IF(C15="SI","L'esposizione è maggiore o ugale a 20 ore settimanali?",IF(C15="NO","",IF(C15="","")))</f>
        <v/>
      </c>
      <c r="F15" s="29"/>
      <c r="G15" s="34" t="str">
        <f>IF(F15="SI","VEDI TAB. MISURE ",IF(F15="NO","STOP ",IF(F15="","")))</f>
        <v/>
      </c>
      <c r="H15" s="19" t="str">
        <f>IF(F15="SI",8,IF(F15="NO"," ",IF(F15="","")))</f>
        <v/>
      </c>
      <c r="I15" s="15" t="str">
        <f>IF(F15="SI","SI",IF(F15="NO"," ",IF(F15="","")))</f>
        <v/>
      </c>
      <c r="J15" s="15" t="str">
        <f>IF(F15="SI","SI",IF(F15="NO"," ",IF(F15="","")))</f>
        <v/>
      </c>
      <c r="K15" s="17"/>
      <c r="L15" s="14"/>
      <c r="M15" s="16"/>
    </row>
    <row r="16" spans="1:13" ht="144" customHeight="1" x14ac:dyDescent="0.25">
      <c r="A16" s="33" t="s">
        <v>11</v>
      </c>
      <c r="B16" s="36" t="s">
        <v>12</v>
      </c>
      <c r="C16" s="28"/>
      <c r="D16" s="33" t="str">
        <f>IF(C16="SI","=&gt; ",IF(C16="NO","STOP ",IF(C16="","")))</f>
        <v/>
      </c>
      <c r="E16" s="36" t="str">
        <f>IF(C16="SI",CONCATENATE(Foglio2!A7,Foglio2!B7),IF(C16="NO","",IF(C16="","")))</f>
        <v/>
      </c>
      <c r="F16" s="28"/>
      <c r="G16" s="34" t="str">
        <f t="shared" ref="G16:G21" si="0">IF(F16="SI","VEDI TAB. MISURE ",IF(F16="SI,VERIFICATO CON APPLICATIVO","VEDI TAB. MISURE ",IF(F16="NO,VERIFICATO CON APPLICATIVO","VEDI TAB. MISURE ",IF(F16="NO","VEDI TAB. MISURE ",IF(F16="","")))))</f>
        <v/>
      </c>
      <c r="H16" s="19" t="str">
        <f>IF(F16="SI",12,IF(F16="SI,VERIFICATO CON APPLICATIVO",12,IF(F16="NO,VERIFICATO CON APPLICATIVO",12,IF(F16="NO",12,IF(F16="","")))))</f>
        <v/>
      </c>
      <c r="I16" s="15" t="str">
        <f>IF(F16="SI","SI",IF(F16="SI,VERIFICATO CON APPLICATIVO","SI",IF(F16="NO,VERIFICATO CON APPLICATIVO","SI",IF(F16="NO","SI",IF(F16="","")))))</f>
        <v/>
      </c>
      <c r="J16" s="15" t="str">
        <f>IF(F16="NO","SI",IF(F16="SI,VERIFICATO CON APPLICATIVO","",IF(F16="NO,VERIFICATO CON APPLICATIVO","SI",IF(F16="SI"," ",IF(F16="","")))))</f>
        <v/>
      </c>
      <c r="K16" s="15" t="str">
        <f>IF(F16="SI","",IF(F16="SI,VERIFICATO CON APPLICATIVO","",IF(F16="NO,VERIFICATO CON APPLICATIVO","FORMALIZZARE CONSEGNA,OVE NECESSARI",IF(F16="NO","FORMALIZZARE CONSEGNA,OVE NECESSARI",IF(F16="","")))))</f>
        <v/>
      </c>
      <c r="L16" s="14"/>
      <c r="M16" s="16"/>
    </row>
    <row r="17" spans="1:13" ht="106.5" customHeight="1" x14ac:dyDescent="0.25">
      <c r="A17" s="33" t="s">
        <v>13</v>
      </c>
      <c r="B17" s="37" t="s">
        <v>14</v>
      </c>
      <c r="C17" s="28"/>
      <c r="D17" s="33" t="str">
        <f t="shared" ref="D17:D26" si="1">IF(C17="SI","=&gt; ",IF(C17="NO","STOP ",IF(C17="","")))</f>
        <v/>
      </c>
      <c r="E17" s="36" t="str">
        <f>IF(C17="SI",CONCATENATE(Foglio2!A8,Foglio2!B8),IF(C17="NO","",IF(C17="","")))</f>
        <v/>
      </c>
      <c r="F17" s="28"/>
      <c r="G17" s="34" t="str">
        <f t="shared" si="0"/>
        <v/>
      </c>
      <c r="H17" s="19" t="str">
        <f>IF(F17="SI",12,IF(F17="SI,VERIFICATO CON APPLICATIVO",12,IF(F17="NO,VERIFICATO CON APPLICATIVO",12,IF(F17="NO",12,IF(F17="","")))))</f>
        <v/>
      </c>
      <c r="I17" s="15" t="str">
        <f>IF(F17="SI","SI",IF(F17="SI,VERIFICATO CON APPLICATIVO","SI",IF(F17="NO,VERIFICATO CON APPLICATIVO","SI",IF(F17="NO","SI",IF(F17="","")))))</f>
        <v/>
      </c>
      <c r="J17" s="15" t="str">
        <f>IF(F17="NO","SI",IF(F17="SI,VERIFICATO CON APPLICATIVO","",IF(F17="NO,VERIFICATO CON APPLICATIVO","SI",IF(F17="SI"," ",IF(F17="","")))))</f>
        <v/>
      </c>
      <c r="K17" s="15" t="str">
        <f>IF(F17="SI","",IF(F17="SI,VERIFICATO CON APPLICATIVO","",IF(F17="NO,VERIFICATO CON APPLICATIVO","FORMALIZZARE CONSEGNA,OVE NECESSARI",IF(F17="NO","FORMALIZZARE CONSEGNA,OVE NECESSARI",IF(F17="","")))))</f>
        <v/>
      </c>
      <c r="L17" s="14"/>
      <c r="M17" s="16"/>
    </row>
    <row r="18" spans="1:13" ht="123" customHeight="1" x14ac:dyDescent="0.25">
      <c r="A18" s="33" t="s">
        <v>15</v>
      </c>
      <c r="B18" s="37" t="s">
        <v>16</v>
      </c>
      <c r="C18" s="28"/>
      <c r="D18" s="33" t="str">
        <f t="shared" si="1"/>
        <v/>
      </c>
      <c r="E18" s="36" t="str">
        <f>IF(C18="SI",CONCATENATE(Foglio2!A9,Foglio2!B9),IF(C18="NO","",IF(C18="","")))</f>
        <v/>
      </c>
      <c r="F18" s="28"/>
      <c r="G18" s="34" t="str">
        <f t="shared" si="0"/>
        <v/>
      </c>
      <c r="H18" s="19" t="str">
        <f>IF(F18="SI",16,IF(F18="SI,VERIFICATO CON APPLICATIVO",16,IF(F18="NO,VERIFICATO CON APPLICATIVO",16,IF(F18="NO",16,IF(F18="","")))))</f>
        <v/>
      </c>
      <c r="I18" s="15" t="str">
        <f>IF(F18="SI","SI",IF(F18="SI,VERIFICATO CON APPLICATIVO","SI",IF(F18="NO,VERIFICATO CON APPLICATIVO","SI",IF(F18="NO","SI",IF(F18="","")))))</f>
        <v/>
      </c>
      <c r="J18" s="15" t="str">
        <f>IF(F18="NO","SI",IF(F18="SI,VERIFICATO CON APPLICATIVO","",IF(F18="NO,VERIFICATO CON APPLICATIVO","SI",IF(F18="SI"," ",IF(F18="","")))))</f>
        <v/>
      </c>
      <c r="K18" s="15" t="str">
        <f>IF(F18="SI","FORMALIZZARE CONSEGNA",IF(F18="SI,VERIFICATO CON APPLICATIVO","FORMALIZZARE CONSEGNA",IF(F18="NO,VERIFICATO CON APPLICATIVO","FORMALIZZARE CONSEGNA",IF(F18="NO","FORMALIZZARE CONSEGNA",IF(F18="","")))))</f>
        <v/>
      </c>
      <c r="L18" s="14"/>
      <c r="M18" s="16"/>
    </row>
    <row r="19" spans="1:13" ht="70.5" customHeight="1" x14ac:dyDescent="0.25">
      <c r="A19" s="33" t="s">
        <v>17</v>
      </c>
      <c r="B19" s="38" t="s">
        <v>18</v>
      </c>
      <c r="C19" s="28"/>
      <c r="D19" s="33" t="str">
        <f t="shared" si="1"/>
        <v/>
      </c>
      <c r="E19" s="36" t="str">
        <f>IF(C19="SI",CONCATENATE(Foglio2!A10,Foglio2!B10),IF(C19="NO","",IF(C19="","")))</f>
        <v/>
      </c>
      <c r="F19" s="28"/>
      <c r="G19" s="34" t="str">
        <f t="shared" si="0"/>
        <v/>
      </c>
      <c r="H19" s="19" t="str">
        <f>IF(F19="SI",16,IF(F19="SI,VERIFICATO CON APPLICATIVO",16,IF(F19="NO,VERIFICATO CON APPLICATIVO",12,IF(F19="NO",12,IF(F19="","")))))</f>
        <v/>
      </c>
      <c r="I19" s="15" t="str">
        <f>IF(F19="SI","SI",IF(F19="SI,VERIFICATO CON APPLICATIVO","SI",IF(F19="NO,VERIFICATO CON APPLICATIVO","SI",IF(F19="NO","SI",IF(F19="","")))))</f>
        <v/>
      </c>
      <c r="J19" s="15" t="str">
        <f>IF(F19="NO","",IF(F19="SI,VERIFICATO CON APPLICATIVO","SI",IF(F19="NO,VERIFICATO CON APPLICATIVO","",IF(F19="SI","SI",IF(F19="","")))))</f>
        <v/>
      </c>
      <c r="K19" s="15" t="str">
        <f>IF(F19="SI","FORMALIZZARE CONSEGNA",IF(F19="SI,VERIFICATO CON APPLICATIVO","FORMALIZZARE CONSEGNA",IF(F19="NO,VERIFICATO CON APPLICATIVO","FORMALIZZARE CONSEGNA",IF(F19="NO","FORMALIZZARE CONSEGNA",IF(F19="","")))))</f>
        <v/>
      </c>
      <c r="L19" s="14"/>
      <c r="M19" s="16"/>
    </row>
    <row r="20" spans="1:13" ht="113.25" customHeight="1" x14ac:dyDescent="0.25">
      <c r="A20" s="33" t="s">
        <v>19</v>
      </c>
      <c r="B20" s="39" t="s">
        <v>20</v>
      </c>
      <c r="C20" s="28"/>
      <c r="D20" s="33" t="str">
        <f t="shared" si="1"/>
        <v/>
      </c>
      <c r="E20" s="36" t="str">
        <f>IF(C20="SI",CONCATENATE(Foglio2!A11,Foglio2!B11),IF(C20="NO","",IF(C20="","")))</f>
        <v/>
      </c>
      <c r="F20" s="28"/>
      <c r="G20" s="34" t="str">
        <f t="shared" si="0"/>
        <v/>
      </c>
      <c r="H20" s="19" t="str">
        <f>IF(F20="SI",12,IF(F20="SI,VERIFICATO CON APPLICATIVO",12,IF(F20="NO,VERIFICATO CON APPLICATIVO",12,IF(F20="NO",12,IF(F20="","")))))</f>
        <v/>
      </c>
      <c r="I20" s="15" t="str">
        <f>IF(F20="SI","",IF(F20="SI,VERIFICATO CON APPLICATIVO","",IF(F20="NO,VERIFICATO CON APPLICATIVO","SI",IF(F20="NO","SI",IF(F20="","")))))</f>
        <v/>
      </c>
      <c r="J20" s="15" t="str">
        <f>IF(F20="NO","SI",IF(F20="SI,VERIFICATO CON APPLICATIVO","",IF(F20="NO,VERIFICATO CON APPLICATIVO","SI",IF(F20="SI"," ",IF(F20="","")))))</f>
        <v/>
      </c>
      <c r="K20" s="15" t="str">
        <f>IF(F20="SI","FORMALIZZARE CONSEGNA,OVE NECESSARI",IF(F20="SI,VERIFICATO CON APPLICATIVO","FORMALIZZARE CONSEGNA,OVE NECESSARI",IF(F20="NO,VERIFICATO CON APPLICATIVO","FORMALIZZARE CONSEGNA",IF(F20="NO","FORMALIZZARE CONSEGNA",IF(F20="","")))))</f>
        <v/>
      </c>
      <c r="L20" s="14"/>
      <c r="M20" s="16"/>
    </row>
    <row r="21" spans="1:13" ht="126.75" customHeight="1" x14ac:dyDescent="0.25">
      <c r="A21" s="33" t="s">
        <v>21</v>
      </c>
      <c r="B21" s="38" t="s">
        <v>22</v>
      </c>
      <c r="C21" s="28"/>
      <c r="D21" s="33" t="str">
        <f t="shared" si="1"/>
        <v/>
      </c>
      <c r="E21" s="36" t="str">
        <f>IF(C21="SI",CONCATENATE(Foglio2!A12,Foglio2!B12),IF(C21="NO","",IF(C21="","")))</f>
        <v/>
      </c>
      <c r="F21" s="28"/>
      <c r="G21" s="34" t="str">
        <f t="shared" si="0"/>
        <v/>
      </c>
      <c r="H21" s="19" t="str">
        <f>IF(F21="SI",12,IF(F21="SI,VERIFICATO CON APPLICATIVO",12,IF(F21="NO,VERIFICATO CON APPLICATIVO",12,IF(F21="NO",12,IF(F21="","")))))</f>
        <v/>
      </c>
      <c r="I21" s="15" t="str">
        <f>IF(F21="SI","",IF(F21="SI,VERIFICATO CON APPLICATIVO","",IF(F21="NO,VERIFICATO CON APPLICATIVO","SI",IF(F21="NO","SI",IF(F21="","")))))</f>
        <v/>
      </c>
      <c r="J21" s="15" t="str">
        <f>IF(F21="NO","SI",IF(F21="SI,VERIFICATO CON APPLICATIVO","",IF(F21="NO,VERIFICATO CON APPLICATIVO","SI",IF(F21="SI"," ",IF(F21="","")))))</f>
        <v/>
      </c>
      <c r="K21" s="15" t="str">
        <f>IF(F21="SI","",IF(F21="SI,VERIFICATO CON APPLICATIVO","",IF(F21="NO,VERIFICATO CON APPLICATIVO","FORMALIZZARE CONSEGNA,OVE NECESSARI",IF(F21="NO","FORMALIZZARE CONSEGNA,OVE NECESSARI",IF(F21="","")))))</f>
        <v/>
      </c>
      <c r="L21" s="14"/>
      <c r="M21" s="16"/>
    </row>
    <row r="22" spans="1:13" ht="76.5" customHeight="1" x14ac:dyDescent="0.25">
      <c r="A22" s="33" t="s">
        <v>23</v>
      </c>
      <c r="B22" s="38" t="s">
        <v>24</v>
      </c>
      <c r="C22" s="28"/>
      <c r="D22" s="33" t="str">
        <f t="shared" si="1"/>
        <v/>
      </c>
      <c r="E22" s="33" t="str">
        <f>IF(C22="SI","=&gt; ",IF(C22="NO"," ",IF(C22="","")))</f>
        <v/>
      </c>
      <c r="F22" s="27" t="str">
        <f>IF(C22="SI","=&gt; ",IF(C22="NO"," ",IF(C22="","")))</f>
        <v/>
      </c>
      <c r="G22" s="34" t="str">
        <f>IF(C22="SI","VEDI TAB. MISURE ",IF(C22="NO"," ",IF(C22="","")))</f>
        <v/>
      </c>
      <c r="H22" s="19" t="str">
        <f>IF(C22="SI",16,IF(C22="NO"," ",IF(C22="","")))</f>
        <v/>
      </c>
      <c r="I22" s="15" t="str">
        <f>IF(C22="NO","",IF(C22="SI","FORMAZIONE SPECIFICA E/O ADDESTRAMENTO",IF(C22="","")))</f>
        <v/>
      </c>
      <c r="J22" s="15"/>
      <c r="K22" s="15" t="str">
        <f>IF(C22="NO","",IF(C22="SI","FORMALIZZARE CONSEGNA",IF(C22="","")))</f>
        <v/>
      </c>
      <c r="L22" s="14"/>
      <c r="M22" s="16"/>
    </row>
    <row r="23" spans="1:13" ht="111.75" customHeight="1" x14ac:dyDescent="0.25">
      <c r="A23" s="33" t="s">
        <v>25</v>
      </c>
      <c r="B23" s="38" t="s">
        <v>26</v>
      </c>
      <c r="C23" s="28"/>
      <c r="D23" s="33" t="str">
        <f t="shared" si="1"/>
        <v/>
      </c>
      <c r="E23" s="36" t="str">
        <f>IF(C23="SI",CONCATENATE(Foglio2!A13,Foglio2!B13),IF(C23="NO","",IF(C23="","")))</f>
        <v/>
      </c>
      <c r="F23" s="28"/>
      <c r="G23" s="34" t="str">
        <f>IF(F23="SI","VEDI TAB. MISURE ",IF(F23="NO","VEDI TAB. MISURE ",IF(F23="","")))</f>
        <v/>
      </c>
      <c r="H23" s="19" t="str">
        <f>IF(F23="SI"," ",IF(F23="NO",16,IF(F23="","")))</f>
        <v/>
      </c>
      <c r="I23" s="15" t="str">
        <f>IF(F23="SI","INFORMAZIONE",IF(F23="NO","SI",IF(F23="","")))</f>
        <v/>
      </c>
      <c r="J23" s="15" t="str">
        <f t="shared" ref="J23" si="2">IF(F23="NO","SI",IF(F23="SI"," ",IF(F23="","")))</f>
        <v/>
      </c>
      <c r="K23" s="15" t="str">
        <f>IF(F23="NO","FORMALIZZARE CONSEGNA",IF(F23="SI","FORMALIZZARE CONSEGNA",IF(F23="","")))</f>
        <v/>
      </c>
      <c r="L23" s="14"/>
      <c r="M23" s="16"/>
    </row>
    <row r="24" spans="1:13" ht="104.25" customHeight="1" x14ac:dyDescent="0.25">
      <c r="A24" s="33" t="s">
        <v>27</v>
      </c>
      <c r="B24" s="38" t="s">
        <v>28</v>
      </c>
      <c r="C24" s="28"/>
      <c r="D24" s="33" t="str">
        <f t="shared" si="1"/>
        <v/>
      </c>
      <c r="E24" s="36" t="str">
        <f>IF(C24="SI",CONCATENATE(Foglio2!A15,Foglio2!B15),IF(C24="NO","",IF(C24="","")))</f>
        <v/>
      </c>
      <c r="F24" s="28"/>
      <c r="G24" s="34" t="str">
        <f t="shared" ref="G24:G26" si="3">IF(F24="SI","VEDI TAB. MISURE ",IF(F24="NO","VEDI TAB. MISURE ",IF(F24="","")))</f>
        <v/>
      </c>
      <c r="H24" s="19" t="str">
        <f>IF(F24="SI",16,IF(F24="NO",12,IF(F24="","")))</f>
        <v/>
      </c>
      <c r="I24" s="15" t="str">
        <f t="shared" ref="I24:I26" si="4">IF(F24="SI","SI",IF(F24="NO","SI",IF(F24="","")))</f>
        <v/>
      </c>
      <c r="J24" s="15" t="str">
        <f>IF(F24="SI","SI",IF(F24="NO"," ",IF(F24="","")))</f>
        <v/>
      </c>
      <c r="K24" s="15" t="str">
        <f>IF(F24="NO","",IF(F24="SI","FORMALIZZARE CONSEGNA",IF(F24="","")))</f>
        <v/>
      </c>
      <c r="L24" s="14"/>
      <c r="M24" s="16"/>
    </row>
    <row r="25" spans="1:13" ht="63.75" customHeight="1" x14ac:dyDescent="0.25">
      <c r="A25" s="33" t="s">
        <v>29</v>
      </c>
      <c r="B25" s="38" t="s">
        <v>43</v>
      </c>
      <c r="C25" s="28"/>
      <c r="D25" s="33" t="str">
        <f t="shared" si="1"/>
        <v/>
      </c>
      <c r="E25" s="36" t="str">
        <f>IF(C25="SI",CONCATENATE(Foglio2!A14),IF(C25="NO","",IF(C25="","")))</f>
        <v/>
      </c>
      <c r="F25" s="28"/>
      <c r="G25" s="34" t="str">
        <f t="shared" si="3"/>
        <v/>
      </c>
      <c r="H25" s="19" t="str">
        <f>IF(F25="SI",16,IF(F25="NO",12,IF(F25="","")))</f>
        <v/>
      </c>
      <c r="I25" s="15" t="str">
        <f t="shared" si="4"/>
        <v/>
      </c>
      <c r="J25" s="15" t="str">
        <f>IF(F25="SI","SI",IF(F25="NO"," ",IF(F25="","")))</f>
        <v/>
      </c>
      <c r="K25" s="15" t="str">
        <f>IF(F25="NO","",IF(F25="SI","FORMALIZZARE CONSEGNA",IF(F25="","")))</f>
        <v/>
      </c>
      <c r="L25" s="14"/>
      <c r="M25" s="16"/>
    </row>
    <row r="26" spans="1:13" ht="106.5" customHeight="1" x14ac:dyDescent="0.25">
      <c r="A26" s="33" t="s">
        <v>44</v>
      </c>
      <c r="B26" s="40" t="s">
        <v>45</v>
      </c>
      <c r="C26" s="28"/>
      <c r="D26" s="33" t="str">
        <f t="shared" si="1"/>
        <v/>
      </c>
      <c r="E26" s="36" t="str">
        <f>IF(C26="SI",CONCATENATE(Foglio2!A16),IF(C26="NO","",IF(C26="","")))</f>
        <v/>
      </c>
      <c r="F26" s="28"/>
      <c r="G26" s="34" t="str">
        <f t="shared" si="3"/>
        <v/>
      </c>
      <c r="H26" s="19" t="str">
        <f>IF(F26="SI",16,IF(F26="NO",12,IF(F26="","")))</f>
        <v/>
      </c>
      <c r="I26" s="15" t="str">
        <f t="shared" si="4"/>
        <v/>
      </c>
      <c r="J26" s="15" t="str">
        <f>IF(F26="SI","SI",IF(F26="NO"," ",IF(F26="","")))</f>
        <v/>
      </c>
      <c r="K26" s="15" t="str">
        <f>IF(F26="NO","",IF(F26="SI","FORMALIZZARE CONSEGNA,OVE NECESSARI",IF(F26="","")))</f>
        <v/>
      </c>
      <c r="L26" s="14"/>
      <c r="M26" s="16"/>
    </row>
    <row r="27" spans="1:13" ht="21" hidden="1" customHeight="1" x14ac:dyDescent="0.25">
      <c r="A27" s="27"/>
      <c r="B27" s="31"/>
      <c r="C27" s="28"/>
      <c r="D27" s="27"/>
      <c r="E27" s="30"/>
      <c r="F27" s="28"/>
      <c r="G27" s="32" t="s">
        <v>57</v>
      </c>
      <c r="H27" s="20">
        <f>MAX(H15:H26)</f>
        <v>0</v>
      </c>
      <c r="I27" s="21"/>
      <c r="J27" s="21">
        <f>COUNTIF(J15:J26,"SI")</f>
        <v>0</v>
      </c>
      <c r="K27" s="22"/>
      <c r="L27" s="14"/>
      <c r="M27" s="16"/>
    </row>
    <row r="28" spans="1:13" ht="40.35" customHeight="1" x14ac:dyDescent="0.25">
      <c r="A28" s="100" t="s">
        <v>42</v>
      </c>
      <c r="B28" s="100"/>
      <c r="C28" s="100"/>
      <c r="D28" s="100"/>
      <c r="E28" s="100"/>
      <c r="F28" s="100"/>
      <c r="G28" s="101"/>
      <c r="H28" s="23"/>
      <c r="I28" s="24"/>
      <c r="J28" s="24"/>
      <c r="K28" s="24"/>
      <c r="L28" s="23"/>
      <c r="M28" s="23"/>
    </row>
    <row r="29" spans="1:13" ht="54.75" customHeight="1" x14ac:dyDescent="0.25">
      <c r="A29" s="100" t="s">
        <v>46</v>
      </c>
      <c r="B29" s="100"/>
      <c r="C29" s="100"/>
      <c r="D29" s="100"/>
      <c r="E29" s="100"/>
      <c r="F29" s="100"/>
      <c r="G29" s="101"/>
      <c r="H29" s="23"/>
      <c r="I29" s="24"/>
      <c r="J29" s="24"/>
      <c r="K29" s="24"/>
      <c r="L29" s="23"/>
      <c r="M29" s="23"/>
    </row>
    <row r="30" spans="1:13" x14ac:dyDescent="0.25">
      <c r="A30" s="2"/>
      <c r="B30" s="2"/>
      <c r="C30" s="2"/>
      <c r="D30" s="2"/>
      <c r="E30" s="2"/>
    </row>
  </sheetData>
  <sheetProtection algorithmName="SHA-512" hashValue="Y99p8tC4VB3Ub54JehBDBPc/SDa8QxtQgzTI3xxyTgyoJa+mg6id/eUudFsnaiovu6R8O2LW++c5vxJt8croaQ==" saltValue="qjgm85bVgYey04PQhqrucQ==" spinCount="100000" sheet="1" objects="1" scenarios="1"/>
  <mergeCells count="21">
    <mergeCell ref="A10:G10"/>
    <mergeCell ref="H10:M10"/>
    <mergeCell ref="H14:M14"/>
    <mergeCell ref="A28:G28"/>
    <mergeCell ref="A29:G29"/>
    <mergeCell ref="A12:A13"/>
    <mergeCell ref="A14:G14"/>
    <mergeCell ref="C12:C13"/>
    <mergeCell ref="A1:M1"/>
    <mergeCell ref="B7:C7"/>
    <mergeCell ref="H5:M7"/>
    <mergeCell ref="H2:M2"/>
    <mergeCell ref="H3:M3"/>
    <mergeCell ref="H8:M8"/>
    <mergeCell ref="B2:G2"/>
    <mergeCell ref="H4:M4"/>
    <mergeCell ref="B4:G4"/>
    <mergeCell ref="B3:G3"/>
    <mergeCell ref="B5:G5"/>
    <mergeCell ref="B6:G6"/>
    <mergeCell ref="B8:G8"/>
  </mergeCells>
  <printOptions gridLines="1"/>
  <pageMargins left="0.7" right="0.7" top="0.75" bottom="0.75" header="0.3" footer="0.3"/>
  <pageSetup paperSize="8" scale="54" fitToHeight="0"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64439D8-80B1-47CA-9233-D04D144B9CE3}">
          <x14:formula1>
            <xm:f>Foglio2!$A$2:$A$3</xm:f>
          </x14:formula1>
          <xm:sqref>C11:C12 F11:F13 C15:C27 F15 F23:F27 F20:F21</xm:sqref>
        </x14:dataValidation>
        <x14:dataValidation type="list" allowBlank="1" showInputMessage="1" showErrorMessage="1" xr:uid="{597119F9-34B0-46C6-8E21-E9FBA3092A63}">
          <x14:formula1>
            <xm:f>Foglio2!$A$2:$A$5</xm:f>
          </x14:formula1>
          <xm:sqref>F16:F19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F8EB9-4F83-40E0-A74E-14647C2EC132}">
  <dimension ref="A1:I21"/>
  <sheetViews>
    <sheetView zoomScale="115" zoomScaleNormal="115" workbookViewId="0">
      <selection activeCell="H2" sqref="H2"/>
    </sheetView>
  </sheetViews>
  <sheetFormatPr defaultRowHeight="15" x14ac:dyDescent="0.25"/>
  <cols>
    <col min="1" max="1" width="32" customWidth="1"/>
    <col min="2" max="2" width="33.42578125" customWidth="1"/>
    <col min="3" max="3" width="20" customWidth="1"/>
    <col min="4" max="4" width="49.140625" customWidth="1"/>
    <col min="5" max="5" width="30.42578125" customWidth="1"/>
    <col min="6" max="6" width="27.140625" customWidth="1"/>
  </cols>
  <sheetData>
    <row r="1" spans="1:9" ht="56.25" customHeight="1" x14ac:dyDescent="0.25">
      <c r="A1" s="44" t="s">
        <v>47</v>
      </c>
      <c r="B1" s="113" t="s">
        <v>50</v>
      </c>
      <c r="C1" s="113"/>
      <c r="D1" s="7" t="s">
        <v>53</v>
      </c>
      <c r="E1" s="7" t="s">
        <v>78</v>
      </c>
      <c r="F1" s="54" t="s">
        <v>80</v>
      </c>
      <c r="G1" s="5"/>
      <c r="H1" s="5"/>
      <c r="I1" s="5"/>
    </row>
    <row r="2" spans="1:9" ht="69" customHeight="1" x14ac:dyDescent="0.25">
      <c r="A2" s="45" t="s">
        <v>30</v>
      </c>
      <c r="B2" s="112" t="str">
        <f>IF('VDR-CDL'!H27=16,"Attivare la formazione di 16 ore-Rischio Alto. A tal proposito è possibile utilizzare la modulistica predisposta dalla Ripre caricata nella cella che segue.",IF('VDR-CDL'!H27=12,"Attivare la formazione di 12 ore-Rischio Medio. A tal proposito è possibile utilizzare la modulistica predisposta dalla Ripre caricata nella cella che segue.",IF('VDR-CDL'!H27=8,"Attivare la formazione di 8 ore-Rischio Basso. A tal proposito è possibile utilizzare la modulistica predisposta dalla Ripre caricata nella cella che segue.",IF('VDR-CDL'!C12="","FALSO",IF('VDR-CDL'!C12="NO","Non necessaria",IF('VDR-CDL'!F13="NO","Non necessaria per le attività svolte in Ateneo",IF('VDR-CDL'!H27=0,"Non necessaria per le attività svolte in Ateneo")))))))</f>
        <v>FALSO</v>
      </c>
      <c r="C2" s="112"/>
      <c r="D2" s="108" t="s">
        <v>63</v>
      </c>
      <c r="E2" s="55" t="s">
        <v>82</v>
      </c>
      <c r="F2" s="25"/>
    </row>
    <row r="3" spans="1:9" ht="62.25" customHeight="1" x14ac:dyDescent="0.25">
      <c r="A3" s="45" t="s">
        <v>48</v>
      </c>
      <c r="B3" s="112" t="str">
        <f>IF('VDR-CDL'!J27&gt;0,"Attivare la sorveglianza sanitaria. A tal proposito è possibile utilizzare la modulistica predisposta dalla Ripre caricata nella cella che segue.",IF('VDR-CDL'!C12="","FALSO",IF('VDR-CDL'!C12="NO","Non necessaria",IF('VDR-CDL'!J27=0,"Non necessaria per le attività svolte in Ateneo"))))</f>
        <v>FALSO</v>
      </c>
      <c r="C3" s="112"/>
      <c r="D3" s="108"/>
      <c r="E3" s="55" t="s">
        <v>81</v>
      </c>
      <c r="F3" s="25"/>
    </row>
    <row r="4" spans="1:9" ht="72" customHeight="1" x14ac:dyDescent="0.25">
      <c r="A4" s="45" t="s">
        <v>49</v>
      </c>
      <c r="B4" s="112" t="str">
        <f>IF('VDR-CDL'!F11="NO","È necessario fornire allo studente un’informativa sui rischi che dovrà sottoscrivere per presa visione.",IF('VDR-CDL'!F11="SI","Non necessaria",IF('VDR-CDL'!C11="NO","Non necessaria",IF('VDR-CDL'!C11="",""))))</f>
        <v/>
      </c>
      <c r="C4" s="112"/>
      <c r="D4" s="48" t="s">
        <v>79</v>
      </c>
      <c r="E4" s="55" t="s">
        <v>82</v>
      </c>
      <c r="F4" s="25"/>
    </row>
    <row r="5" spans="1:9" ht="80.25" customHeight="1" x14ac:dyDescent="0.25">
      <c r="A5" s="45" t="s">
        <v>31</v>
      </c>
      <c r="B5" s="112" t="str">
        <f>IF('VDR-CDL'!F12="SI","È necessario attivare un coordinamento anche al fine di stabilire meglio gli adempimenti formativi e quelli connessi alla sorveglianza sanitaria. A tal proposito è possibile utilizzare la modulistica predisposta dalla Ripre caricata nella cella che segue.",IF('VDR-CDL'!F12="NO","Non necessario",IF('VDR-CDL'!C12="NO","Non necessario",IF('VDR-CDL'!C12="",""))))</f>
        <v/>
      </c>
      <c r="C5" s="112"/>
      <c r="D5" s="57" t="s">
        <v>65</v>
      </c>
      <c r="E5" s="55" t="s">
        <v>82</v>
      </c>
      <c r="F5" s="25"/>
    </row>
    <row r="6" spans="1:9" ht="15.75" x14ac:dyDescent="0.25">
      <c r="A6" s="6"/>
    </row>
    <row r="7" spans="1:9" ht="30" customHeight="1" x14ac:dyDescent="0.25">
      <c r="A7" s="109" t="s">
        <v>51</v>
      </c>
      <c r="B7" s="110"/>
      <c r="C7" s="110"/>
      <c r="D7" s="111"/>
      <c r="E7" s="49" t="s">
        <v>53</v>
      </c>
    </row>
    <row r="8" spans="1:9" ht="47.25" x14ac:dyDescent="0.25">
      <c r="A8" s="8" t="s">
        <v>0</v>
      </c>
      <c r="B8" s="8" t="s">
        <v>52</v>
      </c>
      <c r="C8" s="51" t="s">
        <v>74</v>
      </c>
      <c r="D8" s="8" t="s">
        <v>71</v>
      </c>
      <c r="E8" s="57" t="s">
        <v>64</v>
      </c>
    </row>
    <row r="9" spans="1:9" ht="18.75" x14ac:dyDescent="0.25">
      <c r="A9" s="9" t="s">
        <v>8</v>
      </c>
      <c r="B9" s="46" t="s">
        <v>59</v>
      </c>
      <c r="C9" s="10" t="str">
        <f>IF('VDR-CDL'!I15="SI","PROVVEDERE",IF('VDR-CDL'!F15="NO","",IF('VDR-CDL'!C15="NO","",IF('VDR-CDL'!C15="",""))))</f>
        <v/>
      </c>
      <c r="D9" s="10" t="s">
        <v>59</v>
      </c>
    </row>
    <row r="10" spans="1:9" ht="24" customHeight="1" x14ac:dyDescent="0.25">
      <c r="A10" s="9" t="s">
        <v>11</v>
      </c>
      <c r="B10" s="108" t="s">
        <v>69</v>
      </c>
      <c r="C10" s="10" t="str">
        <f>IF('VDR-CDL'!I16="SI","PROVVEDERE",IF('VDR-CDL'!C16="NO","",IF('VDR-CDL'!C16="","")))</f>
        <v/>
      </c>
      <c r="D10" s="10" t="str">
        <f>'VDR-CDL'!K16</f>
        <v/>
      </c>
    </row>
    <row r="11" spans="1:9" ht="24" customHeight="1" x14ac:dyDescent="0.25">
      <c r="A11" s="9" t="s">
        <v>13</v>
      </c>
      <c r="B11" s="108"/>
      <c r="C11" s="10" t="str">
        <f>IF('VDR-CDL'!I17="SI","PROVVEDERE",IF('VDR-CDL'!C17="NO","",IF('VDR-CDL'!C17="","")))</f>
        <v/>
      </c>
      <c r="D11" s="10" t="str">
        <f>'VDR-CDL'!K17</f>
        <v/>
      </c>
    </row>
    <row r="12" spans="1:9" ht="26.25" customHeight="1" x14ac:dyDescent="0.25">
      <c r="A12" s="104" t="s">
        <v>15</v>
      </c>
      <c r="B12" s="56" t="s">
        <v>67</v>
      </c>
      <c r="C12" s="106" t="str">
        <f>IF('VDR-CDL'!I18="SI","PROVVEDERE",IF('VDR-CDL'!C18="NO","",IF('VDR-CDL'!C18="","")))</f>
        <v/>
      </c>
      <c r="D12" s="106" t="str">
        <f>'VDR-CDL'!K18</f>
        <v/>
      </c>
    </row>
    <row r="13" spans="1:9" ht="33" customHeight="1" x14ac:dyDescent="0.25">
      <c r="A13" s="105"/>
      <c r="B13" s="56" t="s">
        <v>68</v>
      </c>
      <c r="C13" s="107"/>
      <c r="D13" s="107"/>
    </row>
    <row r="14" spans="1:9" ht="18.75" x14ac:dyDescent="0.25">
      <c r="A14" s="9" t="s">
        <v>17</v>
      </c>
      <c r="B14" s="56" t="s">
        <v>66</v>
      </c>
      <c r="C14" s="10" t="str">
        <f>IF('VDR-CDL'!I19="SI","PROVVEDERE",IF('VDR-CDL'!C19="NO","",IF('VDR-CDL'!C19="","")))</f>
        <v/>
      </c>
      <c r="D14" s="10" t="str">
        <f>'VDR-CDL'!K19</f>
        <v/>
      </c>
    </row>
    <row r="15" spans="1:9" ht="18.75" x14ac:dyDescent="0.25">
      <c r="A15" s="9" t="s">
        <v>19</v>
      </c>
      <c r="B15" s="46" t="s">
        <v>59</v>
      </c>
      <c r="C15" s="10" t="str">
        <f>IF('VDR-CDL'!I20="SI","PROVVEDERE",IF('VDR-CDL'!F20="SI","",IF('VDR-CDL'!F20="SI,VERIFICATO CON APPLICATIVO","",IF('VDR-CDL'!C20="NO","",IF('VDR-CDL'!C20="","")))))</f>
        <v/>
      </c>
      <c r="D15" s="10" t="str">
        <f>'VDR-CDL'!K20</f>
        <v/>
      </c>
    </row>
    <row r="16" spans="1:9" ht="28.5" customHeight="1" x14ac:dyDescent="0.25">
      <c r="A16" s="9" t="s">
        <v>21</v>
      </c>
      <c r="B16" s="46" t="s">
        <v>59</v>
      </c>
      <c r="C16" s="10" t="str">
        <f>IF('VDR-CDL'!I21="SI","PROVVEDERE",IF('VDR-CDL'!F21="SI","",IF('VDR-CDL'!F21="SI,VERIFICATO CON APPLICATIVO","",IF('VDR-CDL'!C21="NO","",IF('VDR-CDL'!C21="","")))))</f>
        <v/>
      </c>
      <c r="D16" s="10" t="str">
        <f>'VDR-CDL'!K21</f>
        <v/>
      </c>
    </row>
    <row r="17" spans="1:4" ht="18.75" x14ac:dyDescent="0.25">
      <c r="A17" s="9" t="s">
        <v>23</v>
      </c>
      <c r="B17" s="46" t="s">
        <v>59</v>
      </c>
      <c r="C17" s="10" t="str">
        <f>IF('VDR-CDL'!C22="NO","",IF('VDR-CDL'!I22="FORMAZIONE SPECIFICA E/O ADDESTRAMENTO","PROVVEDERE ALLA FORMAZIONE E/O ALL'ADDESTRAMENTO",IF('VDR-CDL'!C22="","")))</f>
        <v/>
      </c>
      <c r="D17" s="10" t="str">
        <f>'VDR-CDL'!K22</f>
        <v/>
      </c>
    </row>
    <row r="18" spans="1:4" ht="27.75" customHeight="1" x14ac:dyDescent="0.25">
      <c r="A18" s="9" t="s">
        <v>25</v>
      </c>
      <c r="B18" s="46" t="s">
        <v>59</v>
      </c>
      <c r="C18" s="10" t="str">
        <f>IF('VDR-CDL'!I23="SI","PROVVEDERE",IF('VDR-CDL'!I23="INFORMAZIONE","SOLO INFORMAZIONE",IF('VDR-CDL'!F23="NO","",IF('VDR-CDL'!C23="NO","",IF('VDR-CDL'!C23="","")))))</f>
        <v/>
      </c>
      <c r="D18" s="10" t="str">
        <f>'VDR-CDL'!K23</f>
        <v/>
      </c>
    </row>
    <row r="19" spans="1:4" ht="18.75" x14ac:dyDescent="0.25">
      <c r="A19" s="9" t="s">
        <v>27</v>
      </c>
      <c r="B19" s="46" t="s">
        <v>59</v>
      </c>
      <c r="C19" s="10" t="str">
        <f>IF('VDR-CDL'!I24="SI","PROVVEDERE",IF('VDR-CDL'!C24="NO","",IF('VDR-CDL'!C24="","")))</f>
        <v/>
      </c>
      <c r="D19" s="10" t="str">
        <f>'VDR-CDL'!K24</f>
        <v/>
      </c>
    </row>
    <row r="20" spans="1:4" ht="18.75" x14ac:dyDescent="0.25">
      <c r="A20" s="9" t="s">
        <v>29</v>
      </c>
      <c r="B20" s="46" t="s">
        <v>59</v>
      </c>
      <c r="C20" s="10" t="str">
        <f>IF('VDR-CDL'!I25="SI","PROVVEDERE",IF('VDR-CDL'!C25="NO","",IF('VDR-CDL'!C25="","")))</f>
        <v/>
      </c>
      <c r="D20" s="10" t="str">
        <f>'VDR-CDL'!K25</f>
        <v/>
      </c>
    </row>
    <row r="21" spans="1:4" ht="18.75" x14ac:dyDescent="0.25">
      <c r="A21" s="9" t="s">
        <v>44</v>
      </c>
      <c r="B21" s="46" t="s">
        <v>59</v>
      </c>
      <c r="C21" s="10" t="str">
        <f>IF('VDR-CDL'!I26="SI","PROVVEDERE",IF('VDR-CDL'!C26="NO","",IF('VDR-CDL'!C26="","")))</f>
        <v/>
      </c>
      <c r="D21" s="10" t="str">
        <f>'VDR-CDL'!K26</f>
        <v/>
      </c>
    </row>
  </sheetData>
  <sheetProtection algorithmName="SHA-512" hashValue="lldlTr5ticLp9INQIaTC+Lk8OUSCQrXcH1nF0yeIt7B7xzYETZAp4qv87TVUSdcVKRKg0ZCOEmf4mno/BySkwg==" saltValue="9/1pwcoh25Q++kgoy1OVkw==" spinCount="100000" sheet="1" objects="1" scenarios="1"/>
  <mergeCells count="11">
    <mergeCell ref="D2:D3"/>
    <mergeCell ref="B3:C3"/>
    <mergeCell ref="B5:C5"/>
    <mergeCell ref="B4:C4"/>
    <mergeCell ref="B1:C1"/>
    <mergeCell ref="B2:C2"/>
    <mergeCell ref="A12:A13"/>
    <mergeCell ref="C12:C13"/>
    <mergeCell ref="D12:D13"/>
    <mergeCell ref="B10:B11"/>
    <mergeCell ref="A7:D7"/>
  </mergeCells>
  <hyperlinks>
    <hyperlink ref="D2:D3" r:id="rId1" display="ripre.mod.laveq.xlsx" xr:uid="{37EDDDF5-D5D1-4C7B-91A7-75033EE871E3}"/>
    <hyperlink ref="D5" r:id="rId2" xr:uid="{25CF9049-2BBB-4CC1-A09D-50FC2E6A43E1}"/>
    <hyperlink ref="E8" r:id="rId3" xr:uid="{48516426-8A8E-4382-B1D4-D458ACA0C9B1}"/>
    <hyperlink ref="B10:B11" r:id="rId4" display="APPLICATIVI\APPLICATIVI\EPMIES-ERGOCHECKpremappa.xlsx" xr:uid="{7FA04ADD-5121-4B7E-8A8D-C9D252171A64}"/>
    <hyperlink ref="B12" r:id="rId5" xr:uid="{5673441D-C630-4A2F-8863-36824F57A8E2}"/>
    <hyperlink ref="B13" r:id="rId6" xr:uid="{B4808001-8F6D-4A39-AA2A-61BEE1D194C8}"/>
    <hyperlink ref="B14" r:id="rId7" xr:uid="{21817613-DAA6-4072-86F2-0FC17EF6E324}"/>
  </hyperlinks>
  <pageMargins left="0.7" right="0.7" top="0.75" bottom="0.75" header="0.3" footer="0.3"/>
  <pageSetup paperSize="9" scale="45" orientation="portrait" r:id="rId8"/>
  <legacyDrawing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301DD-2C6A-4D8E-B696-1CF0C6DBAE77}">
  <dimension ref="A1"/>
  <sheetViews>
    <sheetView workbookViewId="0">
      <selection activeCell="G280" sqref="G280"/>
    </sheetView>
  </sheetViews>
  <sheetFormatPr defaultColWidth="9.140625" defaultRowHeight="12.75" x14ac:dyDescent="0.2"/>
  <cols>
    <col min="1" max="16384" width="9.140625" style="4"/>
  </cols>
  <sheetData/>
  <sheetProtection algorithmName="SHA-512" hashValue="RCgmqQiiul2T7/kV+/zJvtipA0UsAhDMficoqrZAfN/25tmjD6sfKH6RoFPlMoVNQQodUtLDSDd1HZ0m/pq6Ew==" saltValue="/GEbvcIdpzWlHhEyPM90GQ==" spinCount="100000" sheet="1" objects="1" scenario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6D8D1-1994-4E77-B3EB-35D8E41B1D15}">
  <dimension ref="A1"/>
  <sheetViews>
    <sheetView workbookViewId="0"/>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B65D0-6CA5-44E8-88A5-329BDC4CBE9A}">
  <dimension ref="A1:B16"/>
  <sheetViews>
    <sheetView topLeftCell="A14" workbookViewId="0">
      <selection activeCell="B16" sqref="B16"/>
    </sheetView>
  </sheetViews>
  <sheetFormatPr defaultRowHeight="15" x14ac:dyDescent="0.25"/>
  <cols>
    <col min="1" max="1" width="30.85546875" bestFit="1" customWidth="1"/>
    <col min="2" max="2" width="17.28515625" customWidth="1"/>
  </cols>
  <sheetData>
    <row r="1" spans="1:2" x14ac:dyDescent="0.25">
      <c r="A1" t="s">
        <v>32</v>
      </c>
    </row>
    <row r="2" spans="1:2" x14ac:dyDescent="0.25">
      <c r="A2" t="s">
        <v>7</v>
      </c>
    </row>
    <row r="3" spans="1:2" x14ac:dyDescent="0.25">
      <c r="A3" t="s">
        <v>10</v>
      </c>
    </row>
    <row r="4" spans="1:2" x14ac:dyDescent="0.25">
      <c r="A4" t="s">
        <v>55</v>
      </c>
    </row>
    <row r="5" spans="1:2" x14ac:dyDescent="0.25">
      <c r="A5" t="s">
        <v>56</v>
      </c>
    </row>
    <row r="6" spans="1:2" x14ac:dyDescent="0.25">
      <c r="A6" t="s">
        <v>33</v>
      </c>
    </row>
    <row r="7" spans="1:2" ht="409.5" x14ac:dyDescent="0.25">
      <c r="A7" s="3" t="s">
        <v>34</v>
      </c>
      <c r="B7" s="1" t="s">
        <v>98</v>
      </c>
    </row>
    <row r="8" spans="1:2" ht="165" x14ac:dyDescent="0.25">
      <c r="A8" s="3" t="s">
        <v>35</v>
      </c>
      <c r="B8" s="1" t="s">
        <v>36</v>
      </c>
    </row>
    <row r="9" spans="1:2" ht="225" x14ac:dyDescent="0.25">
      <c r="A9" s="3" t="s">
        <v>70</v>
      </c>
      <c r="B9" s="1" t="s">
        <v>99</v>
      </c>
    </row>
    <row r="10" spans="1:2" ht="105" x14ac:dyDescent="0.25">
      <c r="A10" s="3" t="s">
        <v>62</v>
      </c>
      <c r="B10" s="1"/>
    </row>
    <row r="11" spans="1:2" ht="210" x14ac:dyDescent="0.25">
      <c r="A11" s="3" t="s">
        <v>58</v>
      </c>
      <c r="B11" s="1" t="s">
        <v>41</v>
      </c>
    </row>
    <row r="12" spans="1:2" ht="270" x14ac:dyDescent="0.25">
      <c r="A12" s="3" t="s">
        <v>54</v>
      </c>
      <c r="B12" s="1" t="s">
        <v>100</v>
      </c>
    </row>
    <row r="13" spans="1:2" ht="225" x14ac:dyDescent="0.25">
      <c r="A13" s="3" t="s">
        <v>39</v>
      </c>
      <c r="B13" s="1" t="s">
        <v>101</v>
      </c>
    </row>
    <row r="14" spans="1:2" ht="195" x14ac:dyDescent="0.25">
      <c r="A14" s="3" t="s">
        <v>102</v>
      </c>
    </row>
    <row r="15" spans="1:2" ht="210" x14ac:dyDescent="0.25">
      <c r="A15" s="3" t="s">
        <v>103</v>
      </c>
      <c r="B15" s="1"/>
    </row>
    <row r="16" spans="1:2" ht="195" x14ac:dyDescent="0.25">
      <c r="A16" s="3" t="s">
        <v>104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8D9FCA82FE5C8418F832D0183678593" ma:contentTypeVersion="2" ma:contentTypeDescription="Creare un nuovo documento." ma:contentTypeScope="" ma:versionID="b4d38a7c0c16b0d0e51355a2de7e3f6a">
  <xsd:schema xmlns:xsd="http://www.w3.org/2001/XMLSchema" xmlns:xs="http://www.w3.org/2001/XMLSchema" xmlns:p="http://schemas.microsoft.com/office/2006/metadata/properties" xmlns:ns2="24586b1e-0f72-47d1-9d96-03d5a71defc3" targetNamespace="http://schemas.microsoft.com/office/2006/metadata/properties" ma:root="true" ma:fieldsID="6634b6819036fc682f67733e2ec258df" ns2:_="">
    <xsd:import namespace="24586b1e-0f72-47d1-9d96-03d5a71defc3"/>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586b1e-0f72-47d1-9d96-03d5a71defc3"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ma:readOnly="true"/>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CF71AE-F15B-4EAF-8204-BDC83E06293F}">
  <ds:schemaRefs>
    <ds:schemaRef ds:uri="http://schemas.microsoft.com/sharepoint/v3/contenttype/forms"/>
  </ds:schemaRefs>
</ds:datastoreItem>
</file>

<file path=customXml/itemProps2.xml><?xml version="1.0" encoding="utf-8"?>
<ds:datastoreItem xmlns:ds="http://schemas.openxmlformats.org/officeDocument/2006/customXml" ds:itemID="{F0AD4477-AB33-4778-9555-43257F39A09D}">
  <ds:schemaRefs>
    <ds:schemaRef ds:uri="http://schemas.microsoft.com/office/2006/metadata/properties"/>
    <ds:schemaRef ds:uri="http://schemas.microsoft.com/office/infopath/2007/PartnerControls"/>
    <ds:schemaRef ds:uri="37734a5f-d162-44d6-a777-f26266ac4b80"/>
    <ds:schemaRef ds:uri="6cdeea48-8e3e-4a91-8339-60350f9d7219"/>
  </ds:schemaRefs>
</ds:datastoreItem>
</file>

<file path=customXml/itemProps3.xml><?xml version="1.0" encoding="utf-8"?>
<ds:datastoreItem xmlns:ds="http://schemas.openxmlformats.org/officeDocument/2006/customXml" ds:itemID="{92D9F2B4-0F74-4B6C-87D6-318AC07FB4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586b1e-0f72-47d1-9d96-03d5a71def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VDR-CDL</vt:lpstr>
      <vt:lpstr>TAB.MISURE</vt:lpstr>
      <vt:lpstr>Tab. CEM</vt:lpstr>
      <vt:lpstr>Foglio1</vt:lpstr>
      <vt:lpstr>Foglio2</vt:lpstr>
      <vt:lpstr>'VDR-CDL'!_Hlk62110270</vt:lpstr>
      <vt:lpstr>'VDR-CDL'!Area_stampa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Applicativo per la valutazione preliminare del rischio</dc:title>
  <dc:subject/>
  <dc:creator>Maurizio Pinto</dc:creator>
  <cp:keywords/>
  <dc:description/>
  <cp:lastModifiedBy>TIZIANA LUCIA MAIONE</cp:lastModifiedBy>
  <cp:revision/>
  <cp:lastPrinted>2021-03-02T09:39:13Z</cp:lastPrinted>
  <dcterms:created xsi:type="dcterms:W3CDTF">2015-06-05T18:19:34Z</dcterms:created>
  <dcterms:modified xsi:type="dcterms:W3CDTF">2026-04-09T10:13:44Z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0x01010028D9FCA82FE5C8418F832D0183678593</vt:lpwstr>
  </property>
  <property fmtid="{D5CDD505-2E9C-101B-9397-08002B2CF9AE}" pid="3" name="MSIP_Label_2ad0b24d-6422-44b0-b3de-abb3a9e8c81a_Enabled">
    <vt:lpwstr>true</vt:lpwstr>
  </property>
  <property fmtid="{D5CDD505-2E9C-101B-9397-08002B2CF9AE}" pid="4" name="MSIP_Label_2ad0b24d-6422-44b0-b3de-abb3a9e8c81a_SetDate">
    <vt:lpwstr>2024-10-02T09:17:42Z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16556cc5-5f12-4f7d-980c-02a661adc4d8</vt:lpwstr>
  </property>
  <property fmtid="{D5CDD505-2E9C-101B-9397-08002B2CF9AE}" pid="9" name="MSIP_Label_2ad0b24d-6422-44b0-b3de-abb3a9e8c81a_ContentBits">
    <vt:lpwstr>0</vt:lpwstr>
  </property>
</Properties>
</file>