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60" tabRatio="900" activeTab="3"/>
  </bookViews>
  <sheets>
    <sheet name="C_TICKET I SEMESTRE" sheetId="1" r:id="rId1"/>
    <sheet name="C_TICKET II SEMESTRE" sheetId="2" r:id="rId2"/>
    <sheet name="C_Riepilogo ticket" sheetId="3" r:id="rId3"/>
    <sheet name="C_SCHEDA VALUT ticket" sheetId="4" r:id="rId4"/>
  </sheets>
  <externalReferences>
    <externalReference r:id="rId7"/>
  </externalReferences>
  <definedNames>
    <definedName name="_xlnm.Print_Area" localSheetId="2">'C_Riepilogo ticket'!$A$1:$F$16</definedName>
    <definedName name="_xlnm.Print_Area" localSheetId="3">'C_SCHEDA VALUT ticket'!$A$1:$H$25</definedName>
  </definedNames>
  <calcPr fullCalcOnLoad="1"/>
</workbook>
</file>

<file path=xl/sharedStrings.xml><?xml version="1.0" encoding="utf-8"?>
<sst xmlns="http://schemas.openxmlformats.org/spreadsheetml/2006/main" count="104" uniqueCount="68">
  <si>
    <t>A</t>
  </si>
  <si>
    <t>B</t>
  </si>
  <si>
    <t>C</t>
  </si>
  <si>
    <t>D</t>
  </si>
  <si>
    <t>Mese di rilevazione</t>
  </si>
  <si>
    <t>N.B. = Compilare SOLO le celle in bianco: quelle in grigio si riempiono automaticamente</t>
  </si>
  <si>
    <t>CSI</t>
  </si>
  <si>
    <t>(1) [l'importo indicato è lordo]</t>
  </si>
  <si>
    <t>Data:</t>
  </si>
  <si>
    <t>E</t>
  </si>
  <si>
    <t>F</t>
  </si>
  <si>
    <t>Obiettivi</t>
  </si>
  <si>
    <t>Indicatore</t>
  </si>
  <si>
    <t>Valore atteso dell'indicatore</t>
  </si>
  <si>
    <t>Valore effettivo dell'indicatore</t>
  </si>
  <si>
    <t>% Elemento retributivo corrisposto (*)</t>
  </si>
  <si>
    <t>Importo individuale corrispondente</t>
  </si>
  <si>
    <t>Legenda:</t>
  </si>
  <si>
    <t>Punteggio per la Valutazione (*):</t>
  </si>
  <si>
    <t>Percentuale Elemento retributivo corrisposto</t>
  </si>
  <si>
    <r>
      <t xml:space="preserve">ELEMENTO RETRIBUTIVO ANNUO INDIVIDUALE DI PRODUTTIVITA' COLLETTIVA PARI A  € </t>
    </r>
    <r>
      <rPr>
        <b/>
        <vertAlign val="superscript"/>
        <sz val="11"/>
        <rFont val="Calibri"/>
        <family val="2"/>
      </rPr>
      <t>(1)</t>
    </r>
    <r>
      <rPr>
        <b/>
        <sz val="11"/>
        <rFont val="Calibri"/>
        <family val="2"/>
      </rPr>
      <t xml:space="preserve">:  </t>
    </r>
  </si>
  <si>
    <t>Anno di rilevazione</t>
  </si>
  <si>
    <t>Totale</t>
  </si>
  <si>
    <t>Soggetto responsabile della valutazione: Presidente del CSI</t>
  </si>
  <si>
    <t>3 = DI POCO inferiore alle attese</t>
  </si>
  <si>
    <t>Processo di gestione dei reclami pervenuti tramite Contact Center</t>
  </si>
  <si>
    <t>TOTALE DEI TICKET PERVENUTI</t>
  </si>
  <si>
    <t>Processo valutato: Processo di gestione dei reclami pervenuti tramite Contact Center</t>
  </si>
  <si>
    <t>Gennaio - Giugno</t>
  </si>
  <si>
    <t>N. ticket evasi &lt;=48h</t>
  </si>
  <si>
    <t>Erogazione 50% agosto - conguaglio a dicembre</t>
  </si>
  <si>
    <t>Il Direttore Tecnico</t>
  </si>
  <si>
    <t>SCHEDA PER LA VALUTAZIONE DEI RISULTATI DEGLI OBIETTIVI DI CONTINUITA' PER LE UNITA' DI PERSONALE COINVOLTE NEL PROCESSO DI GESTIONE RECLAMI PERVENUTI TRAMITE CONTACT CENTER</t>
  </si>
  <si>
    <t>N. progressivo reclami pervenuti</t>
  </si>
  <si>
    <t>TOTALE DEI RECLAMI LAVORATI</t>
  </si>
  <si>
    <t>% dei reclami evasi tempestivamente</t>
  </si>
  <si>
    <t>Processo di gestione dei reclami pervenuti tramite Contact Center
Miglioramento tempi di risposta ai reclami</t>
  </si>
  <si>
    <t>Miglioramento dei tempi di lavorazione 
(C-48.00)</t>
  </si>
  <si>
    <t>Luglio - Ottobre</t>
  </si>
  <si>
    <t xml:space="preserve">Processo: </t>
  </si>
  <si>
    <t xml:space="preserve">Nome Struttura: </t>
  </si>
  <si>
    <t>Tempo di lavorazione del reclamo (B-A)</t>
  </si>
  <si>
    <t>____________________</t>
  </si>
  <si>
    <t>Ob.: Migliorare i tempi di smistamento e assegnazione alle unità responsabili dei reclami pervenuti tramite Contact Center</t>
  </si>
  <si>
    <t>da &gt;=40% a &lt;60%</t>
  </si>
  <si>
    <t>da &gt;=60% a &lt;70%</t>
  </si>
  <si>
    <t xml:space="preserve">1 = Non valutabile </t>
  </si>
  <si>
    <t>2 = Inferiore alle attese</t>
  </si>
  <si>
    <t>4 = IN LINEA con o SUPERIORE alle attese</t>
  </si>
  <si>
    <r>
      <t>da</t>
    </r>
    <r>
      <rPr>
        <u val="single"/>
        <sz val="10"/>
        <rFont val="Times New Roman"/>
        <family val="1"/>
      </rPr>
      <t xml:space="preserve"> &gt;</t>
    </r>
    <r>
      <rPr>
        <sz val="10"/>
        <rFont val="Times New Roman"/>
        <family val="1"/>
      </rPr>
      <t xml:space="preserve"> 0 a &lt;40%</t>
    </r>
  </si>
  <si>
    <t>Tempo medio di evasione dei problemi tecnici (IN H)</t>
  </si>
  <si>
    <t>TOTALI DEI RECLAMI EVASI OLTRE LE 48 ORE</t>
  </si>
  <si>
    <t>TOTALI DEI RECLAMI NON EVASI</t>
  </si>
  <si>
    <t>GENNAIO - GIUGNO</t>
  </si>
  <si>
    <t>LUGLIO - OTTOBRE</t>
  </si>
  <si>
    <t>TOTALI DEI RECLAMI EVASI ENTRO LE 48 ORE</t>
  </si>
  <si>
    <t>Tempo medio di evasione dei problemi tecnici (in H):</t>
  </si>
  <si>
    <t>da &gt;=70% a 100%</t>
  </si>
  <si>
    <t>Ora arrivo reclamo (formato GG/MM/AA HH:MM)</t>
  </si>
  <si>
    <t>Ora risoluzione reclamo (formato GG/MM/AA  HH:MM)</t>
  </si>
  <si>
    <t>% dei ticket evasi entro 48h</t>
  </si>
  <si>
    <t>% dei ticket evasi  oltre 48h</t>
  </si>
  <si>
    <t>% dei ticket non evasi</t>
  </si>
  <si>
    <t>N. ticket evasi &gt;48h</t>
  </si>
  <si>
    <t>(') Valori calcolati rispetto al totale dei reclami ricevuti al 31.10</t>
  </si>
  <si>
    <t>Percentuale (')</t>
  </si>
  <si>
    <t>Numero ticket non evasi</t>
  </si>
  <si>
    <t>______________________
N. reclami ricevuti al 31.10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</si>
</sst>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[$-410]dddd\ d\ mmmm\ yyyy"/>
    <numFmt numFmtId="173" formatCode="0.0%"/>
    <numFmt numFmtId="174" formatCode="h\.mm\.ss"/>
    <numFmt numFmtId="175" formatCode="h:mm;@"/>
    <numFmt numFmtId="176" formatCode="hh:mm;\-hhmm"/>
    <numFmt numFmtId="177" formatCode="hh:mm;\-*hhmm"/>
    <numFmt numFmtId="178" formatCode="h:mm;\-h:mm"/>
    <numFmt numFmtId="179" formatCode="\-h:mm;@"/>
    <numFmt numFmtId="180" formatCode="h:mm;\-h:mm;@"/>
    <numFmt numFmtId="181" formatCode="&quot;€&quot;#,##0;\-&quot;€&quot;#,##0"/>
    <numFmt numFmtId="182" formatCode="&quot;€&quot;#,##0;[Red]\-&quot;€&quot;#,##0"/>
    <numFmt numFmtId="183" formatCode="&quot;€&quot;#,##0.00;\-&quot;€&quot;#,##0.00"/>
    <numFmt numFmtId="184" formatCode="&quot;€&quot;#,##0.00;[Red]\-&quot;€&quot;#,##0.00"/>
    <numFmt numFmtId="185" formatCode="_-&quot;€&quot;* #,##0_-;\-&quot;€&quot;* #,##0_-;_-&quot;€&quot;* &quot;-&quot;_-;_-@_-"/>
    <numFmt numFmtId="186" formatCode="_-&quot;€&quot;* #,##0.00_-;\-&quot;€&quot;* #,##0.00_-;_-&quot;€&quot;* &quot;-&quot;??_-;_-@_-"/>
    <numFmt numFmtId="187" formatCode="&quot;€&quot;\ #,##0.00"/>
    <numFmt numFmtId="188" formatCode="&quot;Sì&quot;;&quot;Sì&quot;;&quot;No&quot;"/>
    <numFmt numFmtId="189" formatCode="&quot;Vero&quot;;&quot;Vero&quot;;&quot;Falso&quot;"/>
    <numFmt numFmtId="190" formatCode="&quot;Attivo&quot;;&quot;Attivo&quot;;&quot;Disattivo&quot;"/>
    <numFmt numFmtId="191" formatCode="[$€-2]\ #.##000_);[Red]\([$€-2]\ #.##000\)"/>
    <numFmt numFmtId="192" formatCode="\-"/>
    <numFmt numFmtId="193" formatCode="d/m/yy\ h\.mm;@"/>
    <numFmt numFmtId="194" formatCode="[$-F400]h:mm:ss\ AM/PM"/>
    <numFmt numFmtId="195" formatCode="0.0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8"/>
      <name val="Verdana"/>
      <family val="2"/>
    </font>
    <font>
      <b/>
      <sz val="11"/>
      <name val="Calibri"/>
      <family val="2"/>
    </font>
    <font>
      <sz val="11"/>
      <name val="Calibri"/>
      <family val="2"/>
    </font>
    <font>
      <b/>
      <vertAlign val="superscript"/>
      <sz val="11"/>
      <name val="Calibri"/>
      <family val="2"/>
    </font>
    <font>
      <i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 wrapText="1"/>
    </xf>
    <xf numFmtId="0" fontId="2" fillId="0" borderId="19" xfId="0" applyFont="1" applyBorder="1" applyAlignment="1">
      <alignment/>
    </xf>
    <xf numFmtId="49" fontId="2" fillId="0" borderId="19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0" xfId="0" applyFont="1" applyAlignment="1">
      <alignment vertic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4" borderId="22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vertical="top" wrapText="1"/>
    </xf>
    <xf numFmtId="0" fontId="8" fillId="34" borderId="23" xfId="0" applyFont="1" applyFill="1" applyBorder="1" applyAlignment="1">
      <alignment horizontal="center"/>
    </xf>
    <xf numFmtId="0" fontId="8" fillId="34" borderId="23" xfId="0" applyFont="1" applyFill="1" applyBorder="1" applyAlignment="1">
      <alignment horizontal="center" wrapText="1"/>
    </xf>
    <xf numFmtId="0" fontId="8" fillId="34" borderId="24" xfId="0" applyFont="1" applyFill="1" applyBorder="1" applyAlignment="1">
      <alignment horizontal="center" wrapText="1"/>
    </xf>
    <xf numFmtId="0" fontId="3" fillId="34" borderId="25" xfId="0" applyFont="1" applyFill="1" applyBorder="1" applyAlignment="1">
      <alignment horizontal="center"/>
    </xf>
    <xf numFmtId="0" fontId="3" fillId="34" borderId="23" xfId="0" applyFont="1" applyFill="1" applyBorder="1" applyAlignment="1">
      <alignment/>
    </xf>
    <xf numFmtId="0" fontId="3" fillId="0" borderId="25" xfId="0" applyFont="1" applyFill="1" applyBorder="1" applyAlignment="1">
      <alignment horizontal="center"/>
    </xf>
    <xf numFmtId="49" fontId="7" fillId="34" borderId="26" xfId="0" applyNumberFormat="1" applyFont="1" applyFill="1" applyBorder="1" applyAlignment="1">
      <alignment/>
    </xf>
    <xf numFmtId="49" fontId="7" fillId="34" borderId="25" xfId="0" applyNumberFormat="1" applyFont="1" applyFill="1" applyBorder="1" applyAlignment="1">
      <alignment/>
    </xf>
    <xf numFmtId="0" fontId="8" fillId="0" borderId="0" xfId="0" applyFont="1" applyAlignment="1">
      <alignment vertical="center"/>
    </xf>
    <xf numFmtId="0" fontId="10" fillId="0" borderId="0" xfId="0" applyFont="1" applyAlignment="1">
      <alignment/>
    </xf>
    <xf numFmtId="0" fontId="11" fillId="34" borderId="27" xfId="0" applyFont="1" applyFill="1" applyBorder="1" applyAlignment="1">
      <alignment vertical="center" wrapText="1"/>
    </xf>
    <xf numFmtId="0" fontId="12" fillId="34" borderId="27" xfId="0" applyFont="1" applyFill="1" applyBorder="1" applyAlignment="1">
      <alignment horizontal="center" vertical="center" wrapText="1"/>
    </xf>
    <xf numFmtId="0" fontId="12" fillId="34" borderId="23" xfId="0" applyFont="1" applyFill="1" applyBorder="1" applyAlignment="1">
      <alignment horizontal="center" vertical="center" wrapText="1"/>
    </xf>
    <xf numFmtId="9" fontId="11" fillId="34" borderId="27" xfId="0" applyNumberFormat="1" applyFont="1" applyFill="1" applyBorder="1" applyAlignment="1">
      <alignment horizontal="center" vertical="center" wrapText="1"/>
    </xf>
    <xf numFmtId="9" fontId="11" fillId="34" borderId="2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34" borderId="24" xfId="0" applyFont="1" applyFill="1" applyBorder="1" applyAlignment="1">
      <alignment horizontal="center" vertical="center" wrapText="1"/>
    </xf>
    <xf numFmtId="0" fontId="8" fillId="34" borderId="27" xfId="0" applyFont="1" applyFill="1" applyBorder="1" applyAlignment="1">
      <alignment horizontal="center" vertical="center" wrapText="1"/>
    </xf>
    <xf numFmtId="0" fontId="8" fillId="34" borderId="28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/>
    </xf>
    <xf numFmtId="22" fontId="3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0" fontId="3" fillId="35" borderId="23" xfId="0" applyFont="1" applyFill="1" applyBorder="1" applyAlignment="1">
      <alignment horizontal="center"/>
    </xf>
    <xf numFmtId="2" fontId="3" fillId="35" borderId="27" xfId="0" applyNumberFormat="1" applyFont="1" applyFill="1" applyBorder="1" applyAlignment="1">
      <alignment/>
    </xf>
    <xf numFmtId="2" fontId="3" fillId="35" borderId="27" xfId="0" applyNumberFormat="1" applyFont="1" applyFill="1" applyBorder="1" applyAlignment="1">
      <alignment horizontal="center"/>
    </xf>
    <xf numFmtId="0" fontId="3" fillId="0" borderId="27" xfId="0" applyFont="1" applyBorder="1" applyAlignment="1" applyProtection="1">
      <alignment/>
      <protection locked="0"/>
    </xf>
    <xf numFmtId="193" fontId="3" fillId="0" borderId="27" xfId="0" applyNumberFormat="1" applyFont="1" applyBorder="1" applyAlignment="1" applyProtection="1">
      <alignment/>
      <protection locked="0"/>
    </xf>
    <xf numFmtId="10" fontId="3" fillId="35" borderId="23" xfId="50" applyNumberFormat="1" applyFont="1" applyFill="1" applyBorder="1" applyAlignment="1">
      <alignment horizontal="center"/>
    </xf>
    <xf numFmtId="0" fontId="7" fillId="36" borderId="21" xfId="0" applyFont="1" applyFill="1" applyBorder="1" applyAlignment="1">
      <alignment horizontal="left" wrapText="1"/>
    </xf>
    <xf numFmtId="0" fontId="8" fillId="36" borderId="0" xfId="0" applyFont="1" applyFill="1" applyBorder="1" applyAlignment="1">
      <alignment/>
    </xf>
    <xf numFmtId="0" fontId="8" fillId="36" borderId="0" xfId="0" applyFont="1" applyFill="1" applyBorder="1" applyAlignment="1">
      <alignment vertical="top" wrapText="1"/>
    </xf>
    <xf numFmtId="0" fontId="8" fillId="36" borderId="28" xfId="0" applyFont="1" applyFill="1" applyBorder="1" applyAlignment="1">
      <alignment horizontal="center"/>
    </xf>
    <xf numFmtId="0" fontId="7" fillId="36" borderId="28" xfId="0" applyFont="1" applyFill="1" applyBorder="1" applyAlignment="1">
      <alignment horizontal="center" vertical="center" wrapText="1"/>
    </xf>
    <xf numFmtId="9" fontId="8" fillId="36" borderId="28" xfId="50" applyFont="1" applyFill="1" applyBorder="1" applyAlignment="1">
      <alignment horizontal="center" vertical="center"/>
    </xf>
    <xf numFmtId="0" fontId="0" fillId="36" borderId="0" xfId="0" applyFill="1" applyBorder="1" applyAlignment="1">
      <alignment/>
    </xf>
    <xf numFmtId="0" fontId="11" fillId="36" borderId="28" xfId="0" applyFont="1" applyFill="1" applyBorder="1" applyAlignment="1">
      <alignment horizontal="center" vertical="center" wrapText="1"/>
    </xf>
    <xf numFmtId="0" fontId="12" fillId="36" borderId="28" xfId="0" applyFont="1" applyFill="1" applyBorder="1" applyAlignment="1">
      <alignment horizontal="center" vertical="center" wrapText="1"/>
    </xf>
    <xf numFmtId="9" fontId="11" fillId="36" borderId="27" xfId="0" applyNumberFormat="1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/>
    </xf>
    <xf numFmtId="0" fontId="7" fillId="34" borderId="21" xfId="0" applyFont="1" applyFill="1" applyBorder="1" applyAlignment="1">
      <alignment/>
    </xf>
    <xf numFmtId="0" fontId="7" fillId="34" borderId="29" xfId="0" applyFont="1" applyFill="1" applyBorder="1" applyAlignment="1">
      <alignment/>
    </xf>
    <xf numFmtId="187" fontId="8" fillId="34" borderId="28" xfId="0" applyNumberFormat="1" applyFont="1" applyFill="1" applyBorder="1" applyAlignment="1">
      <alignment horizontal="center" vertical="center" wrapText="1"/>
    </xf>
    <xf numFmtId="9" fontId="8" fillId="34" borderId="24" xfId="50" applyFont="1" applyFill="1" applyBorder="1" applyAlignment="1">
      <alignment horizontal="center" vertical="center"/>
    </xf>
    <xf numFmtId="9" fontId="8" fillId="34" borderId="28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/>
    </xf>
    <xf numFmtId="0" fontId="3" fillId="37" borderId="23" xfId="0" applyFont="1" applyFill="1" applyBorder="1" applyAlignment="1">
      <alignment horizontal="center"/>
    </xf>
    <xf numFmtId="0" fontId="3" fillId="37" borderId="23" xfId="0" applyFont="1" applyFill="1" applyBorder="1" applyAlignment="1">
      <alignment/>
    </xf>
    <xf numFmtId="0" fontId="3" fillId="0" borderId="3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33" borderId="3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1" fontId="3" fillId="35" borderId="15" xfId="0" applyNumberFormat="1" applyFont="1" applyFill="1" applyBorder="1" applyAlignment="1">
      <alignment horizontal="center" vertical="center"/>
    </xf>
    <xf numFmtId="1" fontId="3" fillId="35" borderId="35" xfId="0" applyNumberFormat="1" applyFont="1" applyFill="1" applyBorder="1" applyAlignment="1">
      <alignment horizontal="center" vertical="center"/>
    </xf>
    <xf numFmtId="1" fontId="3" fillId="35" borderId="36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3" fillId="34" borderId="22" xfId="0" applyFont="1" applyFill="1" applyBorder="1" applyAlignment="1" applyProtection="1">
      <alignment horizontal="center" vertical="center" wrapText="1"/>
      <protection/>
    </xf>
    <xf numFmtId="0" fontId="3" fillId="34" borderId="34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5" xfId="0" applyNumberFormat="1" applyFont="1" applyFill="1" applyBorder="1" applyAlignment="1" applyProtection="1">
      <alignment horizontal="center" vertical="center"/>
      <protection/>
    </xf>
    <xf numFmtId="0" fontId="3" fillId="34" borderId="17" xfId="0" applyNumberFormat="1" applyFont="1" applyFill="1" applyBorder="1" applyAlignment="1" applyProtection="1">
      <alignment horizontal="center" vertical="center"/>
      <protection/>
    </xf>
    <xf numFmtId="0" fontId="2" fillId="33" borderId="22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7" fillId="34" borderId="22" xfId="0" applyFont="1" applyFill="1" applyBorder="1" applyAlignment="1">
      <alignment horizontal="left" wrapText="1"/>
    </xf>
    <xf numFmtId="0" fontId="7" fillId="34" borderId="26" xfId="0" applyFont="1" applyFill="1" applyBorder="1" applyAlignment="1">
      <alignment horizontal="left" wrapText="1"/>
    </xf>
    <xf numFmtId="0" fontId="7" fillId="34" borderId="25" xfId="0" applyFont="1" applyFill="1" applyBorder="1" applyAlignment="1">
      <alignment horizontal="left" wrapText="1"/>
    </xf>
    <xf numFmtId="0" fontId="7" fillId="34" borderId="24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165" fontId="8" fillId="34" borderId="22" xfId="0" applyNumberFormat="1" applyFont="1" applyFill="1" applyBorder="1" applyAlignment="1">
      <alignment horizontal="left"/>
    </xf>
    <xf numFmtId="0" fontId="8" fillId="34" borderId="26" xfId="0" applyFont="1" applyFill="1" applyBorder="1" applyAlignment="1">
      <alignment horizontal="left"/>
    </xf>
    <xf numFmtId="0" fontId="8" fillId="34" borderId="25" xfId="0" applyFont="1" applyFill="1" applyBorder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Border="1" applyAlignment="1">
      <alignment wrapText="1"/>
    </xf>
    <xf numFmtId="0" fontId="7" fillId="34" borderId="23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0" fontId="11" fillId="34" borderId="26" xfId="0" applyFont="1" applyFill="1" applyBorder="1" applyAlignment="1">
      <alignment horizontal="center" vertical="center" wrapText="1"/>
    </xf>
    <xf numFmtId="0" fontId="11" fillId="34" borderId="24" xfId="0" applyFont="1" applyFill="1" applyBorder="1" applyAlignment="1">
      <alignment horizontal="left" vertical="center" wrapText="1"/>
    </xf>
    <xf numFmtId="0" fontId="11" fillId="34" borderId="27" xfId="0" applyFont="1" applyFill="1" applyBorder="1" applyAlignment="1">
      <alignment horizontal="left" vertical="center" wrapText="1"/>
    </xf>
    <xf numFmtId="0" fontId="11" fillId="34" borderId="24" xfId="0" applyFont="1" applyFill="1" applyBorder="1" applyAlignment="1">
      <alignment horizontal="center" vertical="center" wrapText="1"/>
    </xf>
    <xf numFmtId="0" fontId="11" fillId="34" borderId="27" xfId="0" applyFont="1" applyFill="1" applyBorder="1" applyAlignment="1">
      <alignment horizontal="center" vertical="center" wrapText="1"/>
    </xf>
    <xf numFmtId="0" fontId="7" fillId="34" borderId="24" xfId="0" applyFont="1" applyFill="1" applyBorder="1" applyAlignment="1">
      <alignment horizontal="left" vertical="center" wrapText="1"/>
    </xf>
    <xf numFmtId="0" fontId="7" fillId="34" borderId="28" xfId="0" applyFont="1" applyFill="1" applyBorder="1" applyAlignment="1">
      <alignment horizontal="left" vertical="center" wrapText="1"/>
    </xf>
    <xf numFmtId="0" fontId="7" fillId="34" borderId="27" xfId="0" applyFont="1" applyFill="1" applyBorder="1" applyAlignment="1">
      <alignment horizontal="left" vertical="center" wrapText="1"/>
    </xf>
    <xf numFmtId="9" fontId="8" fillId="34" borderId="24" xfId="0" applyNumberFormat="1" applyFont="1" applyFill="1" applyBorder="1" applyAlignment="1">
      <alignment horizontal="center" vertical="center" wrapText="1"/>
    </xf>
    <xf numFmtId="9" fontId="8" fillId="34" borderId="28" xfId="0" applyNumberFormat="1" applyFont="1" applyFill="1" applyBorder="1" applyAlignment="1">
      <alignment horizontal="center" vertical="center" wrapText="1"/>
    </xf>
    <xf numFmtId="9" fontId="8" fillId="34" borderId="27" xfId="0" applyNumberFormat="1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top" wrapText="1"/>
    </xf>
    <xf numFmtId="0" fontId="7" fillId="34" borderId="24" xfId="0" applyFont="1" applyFill="1" applyBorder="1" applyAlignment="1">
      <alignment horizontal="center" vertical="top" wrapText="1"/>
    </xf>
    <xf numFmtId="187" fontId="8" fillId="34" borderId="24" xfId="0" applyNumberFormat="1" applyFont="1" applyFill="1" applyBorder="1" applyAlignment="1">
      <alignment horizontal="center" vertical="center" wrapText="1"/>
    </xf>
    <xf numFmtId="187" fontId="8" fillId="34" borderId="28" xfId="0" applyNumberFormat="1" applyFont="1" applyFill="1" applyBorder="1" applyAlignment="1">
      <alignment horizontal="center" vertical="center" wrapText="1"/>
    </xf>
    <xf numFmtId="187" fontId="8" fillId="34" borderId="27" xfId="0" applyNumberFormat="1" applyFont="1" applyFill="1" applyBorder="1" applyAlignment="1">
      <alignment horizontal="center" vertical="center" wrapText="1"/>
    </xf>
    <xf numFmtId="9" fontId="8" fillId="34" borderId="24" xfId="50" applyFont="1" applyFill="1" applyBorder="1" applyAlignment="1">
      <alignment horizontal="center" vertical="center"/>
    </xf>
    <xf numFmtId="9" fontId="8" fillId="34" borderId="28" xfId="50" applyFont="1" applyFill="1" applyBorder="1" applyAlignment="1">
      <alignment horizontal="center" vertical="center"/>
    </xf>
    <xf numFmtId="9" fontId="8" fillId="34" borderId="27" xfId="50" applyFont="1" applyFill="1" applyBorder="1" applyAlignment="1">
      <alignment horizontal="center" vertical="center"/>
    </xf>
    <xf numFmtId="9" fontId="8" fillId="34" borderId="24" xfId="50" applyFont="1" applyFill="1" applyBorder="1" applyAlignment="1">
      <alignment horizontal="center" vertical="center" wrapText="1"/>
    </xf>
    <xf numFmtId="9" fontId="8" fillId="34" borderId="28" xfId="50" applyFont="1" applyFill="1" applyBorder="1" applyAlignment="1">
      <alignment horizontal="center" vertical="center" wrapText="1"/>
    </xf>
    <xf numFmtId="9" fontId="8" fillId="34" borderId="27" xfId="5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left" vertical="center" wrapText="1"/>
    </xf>
    <xf numFmtId="9" fontId="8" fillId="36" borderId="0" xfId="50" applyFont="1" applyFill="1" applyBorder="1" applyAlignment="1">
      <alignment horizontal="center" vertical="center"/>
    </xf>
    <xf numFmtId="9" fontId="8" fillId="34" borderId="0" xfId="50" applyFont="1" applyFill="1" applyBorder="1" applyAlignment="1">
      <alignment horizontal="center" vertical="center" wrapText="1"/>
    </xf>
    <xf numFmtId="187" fontId="8" fillId="34" borderId="0" xfId="0" applyNumberFormat="1" applyFont="1" applyFill="1" applyBorder="1" applyAlignment="1">
      <alignment horizontal="center" vertical="center" wrapText="1"/>
    </xf>
    <xf numFmtId="9" fontId="8" fillId="34" borderId="0" xfId="5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-Riepilogo%20ticket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-Riepilogo tick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view="pageBreakPreview" zoomScaleSheetLayoutView="100" zoomScalePageLayoutView="0" workbookViewId="0" topLeftCell="A1">
      <selection activeCell="B5" sqref="B5:E6"/>
    </sheetView>
  </sheetViews>
  <sheetFormatPr defaultColWidth="9.140625" defaultRowHeight="12.75"/>
  <cols>
    <col min="1" max="1" width="20.8515625" style="2" customWidth="1"/>
    <col min="2" max="3" width="21.7109375" style="2" customWidth="1"/>
    <col min="4" max="4" width="13.00390625" style="2" customWidth="1"/>
    <col min="5" max="5" width="14.421875" style="2" customWidth="1"/>
    <col min="6" max="6" width="14.421875" style="2" bestFit="1" customWidth="1"/>
    <col min="7" max="16384" width="9.140625" style="2" customWidth="1"/>
  </cols>
  <sheetData>
    <row r="1" spans="1:5" ht="13.5" thickBot="1">
      <c r="A1" s="14" t="s">
        <v>4</v>
      </c>
      <c r="B1" s="15" t="s">
        <v>53</v>
      </c>
      <c r="C1" s="16"/>
      <c r="D1" s="16"/>
      <c r="E1" s="45" t="s">
        <v>2</v>
      </c>
    </row>
    <row r="2" ht="13.5" thickTop="1"/>
    <row r="3" ht="13.5" thickBot="1"/>
    <row r="4" spans="1:5" ht="12.75">
      <c r="A4" s="11" t="s">
        <v>40</v>
      </c>
      <c r="B4" s="79" t="s">
        <v>6</v>
      </c>
      <c r="C4" s="80"/>
      <c r="D4" s="80"/>
      <c r="E4" s="81"/>
    </row>
    <row r="5" spans="1:5" ht="28.5" customHeight="1">
      <c r="A5" s="12" t="s">
        <v>39</v>
      </c>
      <c r="B5" s="82" t="s">
        <v>36</v>
      </c>
      <c r="C5" s="83"/>
      <c r="D5" s="83"/>
      <c r="E5" s="84"/>
    </row>
    <row r="6" spans="1:6" ht="40.5" customHeight="1" thickBot="1">
      <c r="A6" s="13" t="s">
        <v>50</v>
      </c>
      <c r="B6" s="85">
        <v>48</v>
      </c>
      <c r="C6" s="86"/>
      <c r="D6" s="86"/>
      <c r="E6" s="87"/>
      <c r="F6" s="1"/>
    </row>
    <row r="7" ht="12.75">
      <c r="B7" s="1"/>
    </row>
    <row r="8" ht="12.75">
      <c r="B8" s="1"/>
    </row>
    <row r="9" ht="13.5" thickBot="1">
      <c r="B9" s="1"/>
    </row>
    <row r="10" spans="1:5" ht="12.75">
      <c r="A10" s="3"/>
      <c r="B10" s="4" t="s">
        <v>0</v>
      </c>
      <c r="C10" s="5" t="s">
        <v>1</v>
      </c>
      <c r="D10" s="5" t="s">
        <v>2</v>
      </c>
      <c r="E10" s="6" t="s">
        <v>3</v>
      </c>
    </row>
    <row r="11" spans="1:5" ht="51.75" thickBot="1">
      <c r="A11" s="9" t="s">
        <v>33</v>
      </c>
      <c r="B11" s="7" t="s">
        <v>58</v>
      </c>
      <c r="C11" s="8" t="s">
        <v>59</v>
      </c>
      <c r="D11" s="8" t="s">
        <v>41</v>
      </c>
      <c r="E11" s="10" t="s">
        <v>37</v>
      </c>
    </row>
    <row r="12" spans="1:6" ht="19.5" customHeight="1">
      <c r="A12" s="54"/>
      <c r="B12" s="55"/>
      <c r="C12" s="55"/>
      <c r="D12" s="52">
        <f>IF(C12=0,"",(C12-B12)*24)</f>
      </c>
      <c r="E12" s="53">
        <f>IF(D12="","",D12-$B$6)</f>
      </c>
      <c r="F12" s="46"/>
    </row>
    <row r="13" spans="1:5" ht="20.25" customHeight="1">
      <c r="A13" s="54"/>
      <c r="B13" s="55"/>
      <c r="C13" s="55"/>
      <c r="D13" s="52">
        <f aca="true" t="shared" si="0" ref="D13:D33">IF(C13=0,"",(C13-B13)*24)</f>
      </c>
      <c r="E13" s="53">
        <f aca="true" t="shared" si="1" ref="E13:E33">IF(D13="","",D13-$B$6)</f>
      </c>
    </row>
    <row r="14" spans="1:5" ht="21.75" customHeight="1">
      <c r="A14" s="54"/>
      <c r="B14" s="55"/>
      <c r="C14" s="55"/>
      <c r="D14" s="52">
        <f t="shared" si="0"/>
      </c>
      <c r="E14" s="53">
        <f t="shared" si="1"/>
      </c>
    </row>
    <row r="15" spans="1:5" ht="17.25" customHeight="1">
      <c r="A15" s="54"/>
      <c r="B15" s="55"/>
      <c r="C15" s="55"/>
      <c r="D15" s="52">
        <f t="shared" si="0"/>
      </c>
      <c r="E15" s="53">
        <f t="shared" si="1"/>
      </c>
    </row>
    <row r="16" spans="1:5" ht="20.25" customHeight="1">
      <c r="A16" s="54"/>
      <c r="B16" s="55"/>
      <c r="C16" s="55"/>
      <c r="D16" s="52">
        <f t="shared" si="0"/>
      </c>
      <c r="E16" s="53">
        <f t="shared" si="1"/>
      </c>
    </row>
    <row r="17" spans="1:5" ht="19.5" customHeight="1">
      <c r="A17" s="54"/>
      <c r="B17" s="55"/>
      <c r="C17" s="55"/>
      <c r="D17" s="52">
        <f t="shared" si="0"/>
      </c>
      <c r="E17" s="53">
        <f t="shared" si="1"/>
      </c>
    </row>
    <row r="18" spans="1:5" ht="25.5" customHeight="1">
      <c r="A18" s="54"/>
      <c r="B18" s="55"/>
      <c r="C18" s="55"/>
      <c r="D18" s="52">
        <f t="shared" si="0"/>
      </c>
      <c r="E18" s="53">
        <f t="shared" si="1"/>
      </c>
    </row>
    <row r="19" spans="1:5" ht="24" customHeight="1">
      <c r="A19" s="54"/>
      <c r="B19" s="55"/>
      <c r="C19" s="55"/>
      <c r="D19" s="52">
        <f t="shared" si="0"/>
      </c>
      <c r="E19" s="53">
        <f t="shared" si="1"/>
      </c>
    </row>
    <row r="20" spans="1:5" ht="24" customHeight="1">
      <c r="A20" s="54"/>
      <c r="B20" s="55"/>
      <c r="C20" s="55"/>
      <c r="D20" s="52">
        <f t="shared" si="0"/>
      </c>
      <c r="E20" s="53">
        <f t="shared" si="1"/>
      </c>
    </row>
    <row r="21" spans="1:5" ht="24" customHeight="1">
      <c r="A21" s="54"/>
      <c r="B21" s="55"/>
      <c r="C21" s="55"/>
      <c r="D21" s="52">
        <f t="shared" si="0"/>
      </c>
      <c r="E21" s="53">
        <f t="shared" si="1"/>
      </c>
    </row>
    <row r="22" spans="1:5" ht="24" customHeight="1">
      <c r="A22" s="54"/>
      <c r="B22" s="55"/>
      <c r="C22" s="55"/>
      <c r="D22" s="52">
        <f t="shared" si="0"/>
      </c>
      <c r="E22" s="53">
        <f t="shared" si="1"/>
      </c>
    </row>
    <row r="23" spans="1:5" ht="24" customHeight="1">
      <c r="A23" s="54"/>
      <c r="B23" s="55"/>
      <c r="C23" s="55"/>
      <c r="D23" s="52">
        <f t="shared" si="0"/>
      </c>
      <c r="E23" s="53">
        <f t="shared" si="1"/>
      </c>
    </row>
    <row r="24" spans="1:5" ht="24" customHeight="1">
      <c r="A24" s="54"/>
      <c r="B24" s="55"/>
      <c r="C24" s="55"/>
      <c r="D24" s="52">
        <f t="shared" si="0"/>
      </c>
      <c r="E24" s="53">
        <f t="shared" si="1"/>
      </c>
    </row>
    <row r="25" spans="1:5" ht="24" customHeight="1">
      <c r="A25" s="54"/>
      <c r="B25" s="55"/>
      <c r="C25" s="55"/>
      <c r="D25" s="52">
        <f t="shared" si="0"/>
      </c>
      <c r="E25" s="53">
        <f t="shared" si="1"/>
      </c>
    </row>
    <row r="26" spans="1:5" ht="24" customHeight="1">
      <c r="A26" s="54"/>
      <c r="B26" s="55"/>
      <c r="C26" s="55"/>
      <c r="D26" s="52">
        <f t="shared" si="0"/>
      </c>
      <c r="E26" s="53">
        <f t="shared" si="1"/>
      </c>
    </row>
    <row r="27" spans="1:5" ht="24" customHeight="1">
      <c r="A27" s="54"/>
      <c r="B27" s="55"/>
      <c r="C27" s="55"/>
      <c r="D27" s="52">
        <f t="shared" si="0"/>
      </c>
      <c r="E27" s="53">
        <f t="shared" si="1"/>
      </c>
    </row>
    <row r="28" spans="1:5" ht="24" customHeight="1">
      <c r="A28" s="54"/>
      <c r="B28" s="55"/>
      <c r="C28" s="55"/>
      <c r="D28" s="52">
        <f t="shared" si="0"/>
      </c>
      <c r="E28" s="53">
        <f t="shared" si="1"/>
      </c>
    </row>
    <row r="29" spans="1:5" ht="24" customHeight="1">
      <c r="A29" s="54"/>
      <c r="B29" s="55"/>
      <c r="C29" s="55"/>
      <c r="D29" s="52">
        <f t="shared" si="0"/>
      </c>
      <c r="E29" s="53">
        <f t="shared" si="1"/>
      </c>
    </row>
    <row r="30" spans="1:5" ht="24" customHeight="1">
      <c r="A30" s="54"/>
      <c r="B30" s="55"/>
      <c r="C30" s="55"/>
      <c r="D30" s="52">
        <f t="shared" si="0"/>
      </c>
      <c r="E30" s="53">
        <f t="shared" si="1"/>
      </c>
    </row>
    <row r="31" spans="1:5" ht="24" customHeight="1">
      <c r="A31" s="54"/>
      <c r="B31" s="55"/>
      <c r="C31" s="55"/>
      <c r="D31" s="52">
        <f t="shared" si="0"/>
      </c>
      <c r="E31" s="53">
        <f t="shared" si="1"/>
      </c>
    </row>
    <row r="32" spans="1:5" ht="24" customHeight="1">
      <c r="A32" s="54"/>
      <c r="B32" s="55"/>
      <c r="C32" s="55"/>
      <c r="D32" s="52">
        <f t="shared" si="0"/>
      </c>
      <c r="E32" s="53">
        <f t="shared" si="1"/>
      </c>
    </row>
    <row r="33" spans="1:5" ht="24" customHeight="1">
      <c r="A33" s="54"/>
      <c r="B33" s="55"/>
      <c r="C33" s="55"/>
      <c r="D33" s="52">
        <f t="shared" si="0"/>
      </c>
      <c r="E33" s="53">
        <f t="shared" si="1"/>
      </c>
    </row>
    <row r="34" ht="12.75">
      <c r="B34" s="1"/>
    </row>
    <row r="35" spans="1:5" ht="12.75">
      <c r="A35" s="47"/>
      <c r="B35" s="48"/>
      <c r="C35" s="48"/>
      <c r="D35" s="48"/>
      <c r="E35" s="49"/>
    </row>
    <row r="36" spans="1:5" ht="12.75">
      <c r="A36" s="47"/>
      <c r="B36" s="48"/>
      <c r="C36" s="48"/>
      <c r="D36" s="48"/>
      <c r="E36" s="49"/>
    </row>
    <row r="37" spans="1:5" ht="12.75">
      <c r="A37" s="47"/>
      <c r="B37" s="50"/>
      <c r="C37" s="48"/>
      <c r="D37" s="88" t="s">
        <v>31</v>
      </c>
      <c r="E37" s="88"/>
    </row>
    <row r="38" spans="1:5" ht="12.75">
      <c r="A38" s="47"/>
      <c r="B38" s="48"/>
      <c r="C38" s="48"/>
      <c r="D38" s="76"/>
      <c r="E38" s="76"/>
    </row>
    <row r="39" spans="1:5" ht="12.75">
      <c r="A39" s="47"/>
      <c r="B39" s="48"/>
      <c r="C39" s="48"/>
      <c r="D39" s="48"/>
      <c r="E39" s="49"/>
    </row>
    <row r="40" spans="1:5" ht="12.75">
      <c r="A40" s="47"/>
      <c r="B40" s="48"/>
      <c r="C40" s="48"/>
      <c r="D40" s="48"/>
      <c r="E40" s="49"/>
    </row>
    <row r="42" spans="1:3" ht="12.75">
      <c r="A42" s="77" t="s">
        <v>34</v>
      </c>
      <c r="B42" s="78"/>
      <c r="C42" s="51">
        <f>SUM(A12:A33)</f>
        <v>0</v>
      </c>
    </row>
    <row r="43" spans="1:3" ht="12.75">
      <c r="A43" s="77" t="s">
        <v>55</v>
      </c>
      <c r="B43" s="78"/>
      <c r="C43" s="51">
        <f>COUNTIF(E12:E33,"&lt;=0")</f>
        <v>0</v>
      </c>
    </row>
    <row r="44" spans="1:3" ht="12.75">
      <c r="A44" s="77" t="s">
        <v>51</v>
      </c>
      <c r="B44" s="78"/>
      <c r="C44" s="51">
        <f>COUNTIF(E12:E33,"&gt;0")</f>
        <v>0</v>
      </c>
    </row>
    <row r="45" spans="1:3" ht="12.75">
      <c r="A45" s="77" t="s">
        <v>52</v>
      </c>
      <c r="B45" s="78"/>
      <c r="C45" s="51">
        <f>C42-C43-C44</f>
        <v>0</v>
      </c>
    </row>
    <row r="46" spans="1:3" ht="12.75">
      <c r="A46" s="77" t="s">
        <v>35</v>
      </c>
      <c r="B46" s="78"/>
      <c r="C46" s="56">
        <f>IF(C42=0,,C43/C42)</f>
        <v>0</v>
      </c>
    </row>
  </sheetData>
  <sheetProtection password="8DF9" sheet="1" insertRows="0"/>
  <protectedRanges>
    <protectedRange sqref="A12:C33" name="Intervallo1"/>
  </protectedRanges>
  <mergeCells count="10">
    <mergeCell ref="D38:E38"/>
    <mergeCell ref="A42:B42"/>
    <mergeCell ref="A43:B43"/>
    <mergeCell ref="A46:B46"/>
    <mergeCell ref="B4:E4"/>
    <mergeCell ref="B5:E5"/>
    <mergeCell ref="B6:E6"/>
    <mergeCell ref="D37:E37"/>
    <mergeCell ref="A44:B44"/>
    <mergeCell ref="A45:B45"/>
  </mergeCells>
  <printOptions/>
  <pageMargins left="0.75" right="0.75" top="1" bottom="1" header="0.5" footer="0.5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6"/>
  <sheetViews>
    <sheetView view="pageBreakPreview" zoomScaleSheetLayoutView="100" zoomScalePageLayoutView="0" workbookViewId="0" topLeftCell="A1">
      <selection activeCell="H11" sqref="H11"/>
    </sheetView>
  </sheetViews>
  <sheetFormatPr defaultColWidth="9.140625" defaultRowHeight="12.75"/>
  <cols>
    <col min="1" max="1" width="20.8515625" style="2" customWidth="1"/>
    <col min="2" max="3" width="21.7109375" style="2" customWidth="1"/>
    <col min="4" max="4" width="13.00390625" style="2" customWidth="1"/>
    <col min="5" max="5" width="14.421875" style="2" customWidth="1"/>
    <col min="6" max="6" width="14.421875" style="2" bestFit="1" customWidth="1"/>
    <col min="7" max="16384" width="9.140625" style="2" customWidth="1"/>
  </cols>
  <sheetData>
    <row r="1" spans="1:5" ht="13.5" thickBot="1">
      <c r="A1" s="14" t="s">
        <v>4</v>
      </c>
      <c r="B1" s="15" t="s">
        <v>54</v>
      </c>
      <c r="C1" s="16"/>
      <c r="D1" s="16"/>
      <c r="E1" s="45" t="s">
        <v>2</v>
      </c>
    </row>
    <row r="2" ht="13.5" thickTop="1"/>
    <row r="3" ht="13.5" thickBot="1"/>
    <row r="4" spans="1:5" ht="12.75">
      <c r="A4" s="11" t="s">
        <v>40</v>
      </c>
      <c r="B4" s="79" t="s">
        <v>6</v>
      </c>
      <c r="C4" s="80"/>
      <c r="D4" s="80"/>
      <c r="E4" s="81"/>
    </row>
    <row r="5" spans="1:5" ht="28.5" customHeight="1">
      <c r="A5" s="12" t="s">
        <v>39</v>
      </c>
      <c r="B5" s="82" t="s">
        <v>36</v>
      </c>
      <c r="C5" s="83"/>
      <c r="D5" s="83"/>
      <c r="E5" s="84"/>
    </row>
    <row r="6" spans="1:6" ht="40.5" customHeight="1" thickBot="1">
      <c r="A6" s="13" t="s">
        <v>50</v>
      </c>
      <c r="B6" s="85">
        <v>48</v>
      </c>
      <c r="C6" s="86"/>
      <c r="D6" s="86"/>
      <c r="E6" s="87"/>
      <c r="F6" s="1"/>
    </row>
    <row r="7" ht="12.75">
      <c r="B7" s="1"/>
    </row>
    <row r="8" ht="12.75">
      <c r="B8" s="1"/>
    </row>
    <row r="9" ht="13.5" thickBot="1">
      <c r="B9" s="1"/>
    </row>
    <row r="10" spans="1:5" ht="12.75">
      <c r="A10" s="3"/>
      <c r="B10" s="4" t="s">
        <v>0</v>
      </c>
      <c r="C10" s="5" t="s">
        <v>1</v>
      </c>
      <c r="D10" s="5" t="s">
        <v>2</v>
      </c>
      <c r="E10" s="6" t="s">
        <v>3</v>
      </c>
    </row>
    <row r="11" spans="1:5" ht="51.75" thickBot="1">
      <c r="A11" s="9" t="s">
        <v>33</v>
      </c>
      <c r="B11" s="7" t="s">
        <v>58</v>
      </c>
      <c r="C11" s="8" t="s">
        <v>59</v>
      </c>
      <c r="D11" s="8" t="s">
        <v>41</v>
      </c>
      <c r="E11" s="10" t="s">
        <v>37</v>
      </c>
    </row>
    <row r="12" spans="1:6" ht="19.5" customHeight="1">
      <c r="A12" s="54"/>
      <c r="B12" s="55"/>
      <c r="C12" s="55"/>
      <c r="D12" s="52">
        <f>IF(C12=0,"",(C12-B12)*24)</f>
      </c>
      <c r="E12" s="53">
        <f>IF(D12="","",D12-$B$6)</f>
      </c>
      <c r="F12" s="46"/>
    </row>
    <row r="13" spans="1:5" ht="20.25" customHeight="1">
      <c r="A13" s="54"/>
      <c r="B13" s="55"/>
      <c r="C13" s="55"/>
      <c r="D13" s="52">
        <f aca="true" t="shared" si="0" ref="D13:D33">IF(C13=0,"",(C13-B13)*24)</f>
      </c>
      <c r="E13" s="53">
        <f aca="true" t="shared" si="1" ref="E13:E33">IF(D13="","",D13-$B$6)</f>
      </c>
    </row>
    <row r="14" spans="1:5" ht="21.75" customHeight="1">
      <c r="A14" s="54"/>
      <c r="B14" s="55"/>
      <c r="C14" s="55"/>
      <c r="D14" s="52">
        <f t="shared" si="0"/>
      </c>
      <c r="E14" s="53">
        <f t="shared" si="1"/>
      </c>
    </row>
    <row r="15" spans="1:5" ht="17.25" customHeight="1">
      <c r="A15" s="54"/>
      <c r="B15" s="55"/>
      <c r="C15" s="55"/>
      <c r="D15" s="52">
        <f t="shared" si="0"/>
      </c>
      <c r="E15" s="53">
        <f t="shared" si="1"/>
      </c>
    </row>
    <row r="16" spans="1:5" ht="20.25" customHeight="1">
      <c r="A16" s="54"/>
      <c r="B16" s="55"/>
      <c r="C16" s="55"/>
      <c r="D16" s="52">
        <f t="shared" si="0"/>
      </c>
      <c r="E16" s="53">
        <f t="shared" si="1"/>
      </c>
    </row>
    <row r="17" spans="1:5" ht="19.5" customHeight="1">
      <c r="A17" s="54"/>
      <c r="B17" s="55"/>
      <c r="C17" s="55"/>
      <c r="D17" s="52">
        <f t="shared" si="0"/>
      </c>
      <c r="E17" s="53">
        <f t="shared" si="1"/>
      </c>
    </row>
    <row r="18" spans="1:5" ht="25.5" customHeight="1">
      <c r="A18" s="54"/>
      <c r="B18" s="55"/>
      <c r="C18" s="55"/>
      <c r="D18" s="52">
        <f t="shared" si="0"/>
      </c>
      <c r="E18" s="53">
        <f t="shared" si="1"/>
      </c>
    </row>
    <row r="19" spans="1:5" ht="24" customHeight="1">
      <c r="A19" s="54"/>
      <c r="B19" s="55"/>
      <c r="C19" s="55"/>
      <c r="D19" s="52">
        <f t="shared" si="0"/>
      </c>
      <c r="E19" s="53">
        <f t="shared" si="1"/>
      </c>
    </row>
    <row r="20" spans="1:5" ht="24" customHeight="1">
      <c r="A20" s="54"/>
      <c r="B20" s="55"/>
      <c r="C20" s="55"/>
      <c r="D20" s="52">
        <f t="shared" si="0"/>
      </c>
      <c r="E20" s="53">
        <f t="shared" si="1"/>
      </c>
    </row>
    <row r="21" spans="1:5" ht="24" customHeight="1">
      <c r="A21" s="54"/>
      <c r="B21" s="55"/>
      <c r="C21" s="55"/>
      <c r="D21" s="52">
        <f t="shared" si="0"/>
      </c>
      <c r="E21" s="53">
        <f t="shared" si="1"/>
      </c>
    </row>
    <row r="22" spans="1:5" ht="24" customHeight="1">
      <c r="A22" s="54"/>
      <c r="B22" s="55"/>
      <c r="C22" s="55"/>
      <c r="D22" s="52">
        <f t="shared" si="0"/>
      </c>
      <c r="E22" s="53">
        <f t="shared" si="1"/>
      </c>
    </row>
    <row r="23" spans="1:5" ht="24" customHeight="1">
      <c r="A23" s="54"/>
      <c r="B23" s="55"/>
      <c r="C23" s="55"/>
      <c r="D23" s="52">
        <f t="shared" si="0"/>
      </c>
      <c r="E23" s="53">
        <f t="shared" si="1"/>
      </c>
    </row>
    <row r="24" spans="1:5" ht="24" customHeight="1">
      <c r="A24" s="54"/>
      <c r="B24" s="55"/>
      <c r="C24" s="55"/>
      <c r="D24" s="52">
        <f t="shared" si="0"/>
      </c>
      <c r="E24" s="53">
        <f t="shared" si="1"/>
      </c>
    </row>
    <row r="25" spans="1:5" ht="24" customHeight="1">
      <c r="A25" s="54"/>
      <c r="B25" s="55"/>
      <c r="C25" s="55"/>
      <c r="D25" s="52">
        <f t="shared" si="0"/>
      </c>
      <c r="E25" s="53">
        <f t="shared" si="1"/>
      </c>
    </row>
    <row r="26" spans="1:5" ht="24" customHeight="1">
      <c r="A26" s="54"/>
      <c r="B26" s="55"/>
      <c r="C26" s="55"/>
      <c r="D26" s="52">
        <f t="shared" si="0"/>
      </c>
      <c r="E26" s="53">
        <f t="shared" si="1"/>
      </c>
    </row>
    <row r="27" spans="1:5" ht="24" customHeight="1">
      <c r="A27" s="54"/>
      <c r="B27" s="55"/>
      <c r="C27" s="55"/>
      <c r="D27" s="52">
        <f t="shared" si="0"/>
      </c>
      <c r="E27" s="53">
        <f t="shared" si="1"/>
      </c>
    </row>
    <row r="28" spans="1:5" ht="24" customHeight="1">
      <c r="A28" s="54"/>
      <c r="B28" s="55"/>
      <c r="C28" s="55"/>
      <c r="D28" s="52">
        <f t="shared" si="0"/>
      </c>
      <c r="E28" s="53">
        <f t="shared" si="1"/>
      </c>
    </row>
    <row r="29" spans="1:5" ht="24" customHeight="1">
      <c r="A29" s="54"/>
      <c r="B29" s="55"/>
      <c r="C29" s="55"/>
      <c r="D29" s="52">
        <f t="shared" si="0"/>
      </c>
      <c r="E29" s="53">
        <f t="shared" si="1"/>
      </c>
    </row>
    <row r="30" spans="1:5" ht="24" customHeight="1">
      <c r="A30" s="54"/>
      <c r="B30" s="55"/>
      <c r="C30" s="55"/>
      <c r="D30" s="52">
        <f t="shared" si="0"/>
      </c>
      <c r="E30" s="53">
        <f t="shared" si="1"/>
      </c>
    </row>
    <row r="31" spans="1:5" ht="24" customHeight="1">
      <c r="A31" s="54"/>
      <c r="B31" s="55"/>
      <c r="C31" s="55"/>
      <c r="D31" s="52">
        <f t="shared" si="0"/>
      </c>
      <c r="E31" s="53">
        <f t="shared" si="1"/>
      </c>
    </row>
    <row r="32" spans="1:5" ht="24" customHeight="1">
      <c r="A32" s="54"/>
      <c r="B32" s="55"/>
      <c r="C32" s="55"/>
      <c r="D32" s="52">
        <f t="shared" si="0"/>
      </c>
      <c r="E32" s="53">
        <f t="shared" si="1"/>
      </c>
    </row>
    <row r="33" spans="1:5" ht="24" customHeight="1">
      <c r="A33" s="54"/>
      <c r="B33" s="55"/>
      <c r="C33" s="55"/>
      <c r="D33" s="52">
        <f t="shared" si="0"/>
      </c>
      <c r="E33" s="53">
        <f t="shared" si="1"/>
      </c>
    </row>
    <row r="34" ht="12.75">
      <c r="B34" s="1"/>
    </row>
    <row r="35" spans="1:5" ht="12.75">
      <c r="A35" s="47"/>
      <c r="B35" s="48"/>
      <c r="C35" s="48"/>
      <c r="D35" s="48"/>
      <c r="E35" s="49"/>
    </row>
    <row r="36" spans="1:5" ht="12.75">
      <c r="A36" s="47"/>
      <c r="B36" s="48"/>
      <c r="C36" s="48"/>
      <c r="D36" s="48"/>
      <c r="E36" s="49"/>
    </row>
    <row r="37" spans="1:5" ht="12.75">
      <c r="A37" s="47"/>
      <c r="B37" s="50"/>
      <c r="C37" s="48"/>
      <c r="D37" s="88" t="s">
        <v>31</v>
      </c>
      <c r="E37" s="88"/>
    </row>
    <row r="38" spans="1:5" ht="12.75">
      <c r="A38" s="47"/>
      <c r="B38" s="48"/>
      <c r="C38" s="48"/>
      <c r="D38" s="76"/>
      <c r="E38" s="76"/>
    </row>
    <row r="39" spans="1:5" ht="12.75">
      <c r="A39" s="47"/>
      <c r="B39" s="48"/>
      <c r="C39" s="48"/>
      <c r="D39" s="48"/>
      <c r="E39" s="49"/>
    </row>
    <row r="40" spans="1:5" ht="12.75">
      <c r="A40" s="47"/>
      <c r="B40" s="48"/>
      <c r="C40" s="48"/>
      <c r="D40" s="48"/>
      <c r="E40" s="49"/>
    </row>
    <row r="42" spans="1:3" ht="12.75">
      <c r="A42" s="77" t="s">
        <v>34</v>
      </c>
      <c r="B42" s="78"/>
      <c r="C42" s="51">
        <f>SUM(A12:A33)</f>
        <v>0</v>
      </c>
    </row>
    <row r="43" spans="1:3" ht="12.75">
      <c r="A43" s="77" t="s">
        <v>55</v>
      </c>
      <c r="B43" s="78"/>
      <c r="C43" s="51">
        <f>COUNTIF(E12:E33,"&lt;=0")</f>
        <v>0</v>
      </c>
    </row>
    <row r="44" spans="1:3" ht="12.75">
      <c r="A44" s="77" t="s">
        <v>51</v>
      </c>
      <c r="B44" s="78"/>
      <c r="C44" s="51">
        <f>COUNTIF(E12:E33,"&gt;0")</f>
        <v>0</v>
      </c>
    </row>
    <row r="45" spans="1:3" ht="12.75">
      <c r="A45" s="77" t="s">
        <v>52</v>
      </c>
      <c r="B45" s="78"/>
      <c r="C45" s="51">
        <f>C42-C43-C44</f>
        <v>0</v>
      </c>
    </row>
    <row r="46" spans="1:3" ht="12.75">
      <c r="A46" s="77" t="s">
        <v>35</v>
      </c>
      <c r="B46" s="78"/>
      <c r="C46" s="56">
        <f>IF(C42=0,,C43/C42)</f>
        <v>0</v>
      </c>
    </row>
  </sheetData>
  <sheetProtection password="8DF9" sheet="1" insertRows="0"/>
  <protectedRanges>
    <protectedRange sqref="A12:C33" name="Intervallo1"/>
  </protectedRanges>
  <mergeCells count="10">
    <mergeCell ref="A43:B43"/>
    <mergeCell ref="A44:B44"/>
    <mergeCell ref="A45:B45"/>
    <mergeCell ref="A46:B46"/>
    <mergeCell ref="B4:E4"/>
    <mergeCell ref="B5:E5"/>
    <mergeCell ref="B6:E6"/>
    <mergeCell ref="D37:E37"/>
    <mergeCell ref="D38:E38"/>
    <mergeCell ref="A42:B42"/>
  </mergeCells>
  <printOptions/>
  <pageMargins left="0.75" right="0.75" top="1" bottom="1" header="0.5" footer="0.5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showZeros="0" zoomScalePageLayoutView="0" workbookViewId="0" topLeftCell="A1">
      <selection activeCell="D10" sqref="D10"/>
    </sheetView>
  </sheetViews>
  <sheetFormatPr defaultColWidth="9.140625" defaultRowHeight="12.75"/>
  <cols>
    <col min="1" max="1" width="23.7109375" style="2" customWidth="1"/>
    <col min="2" max="2" width="21.7109375" style="2" customWidth="1"/>
    <col min="3" max="3" width="15.57421875" style="2" customWidth="1"/>
    <col min="4" max="4" width="17.57421875" style="2" customWidth="1"/>
    <col min="5" max="5" width="17.7109375" style="2" customWidth="1"/>
    <col min="6" max="6" width="13.7109375" style="2" customWidth="1"/>
    <col min="7" max="16384" width="9.140625" style="2" customWidth="1"/>
  </cols>
  <sheetData>
    <row r="1" spans="1:6" ht="13.5" thickBot="1">
      <c r="A1" s="14" t="s">
        <v>21</v>
      </c>
      <c r="B1" s="15"/>
      <c r="C1" s="16"/>
      <c r="D1" s="16"/>
      <c r="E1" s="16"/>
      <c r="F1" s="16"/>
    </row>
    <row r="2" ht="13.5" thickTop="1"/>
    <row r="3" ht="13.5" thickBot="1"/>
    <row r="4" spans="1:3" s="17" customFormat="1" ht="12.75">
      <c r="A4" s="11" t="s">
        <v>40</v>
      </c>
      <c r="B4" s="92" t="s">
        <v>6</v>
      </c>
      <c r="C4" s="93"/>
    </row>
    <row r="5" spans="1:3" s="17" customFormat="1" ht="63.75" customHeight="1">
      <c r="A5" s="12" t="s">
        <v>39</v>
      </c>
      <c r="B5" s="90" t="s">
        <v>25</v>
      </c>
      <c r="C5" s="91"/>
    </row>
    <row r="6" spans="1:3" s="17" customFormat="1" ht="40.5" customHeight="1" thickBot="1">
      <c r="A6" s="13" t="s">
        <v>56</v>
      </c>
      <c r="B6" s="94">
        <v>48</v>
      </c>
      <c r="C6" s="95"/>
    </row>
    <row r="7" ht="12.75">
      <c r="B7" s="1"/>
    </row>
    <row r="8" ht="12.75">
      <c r="B8" s="1"/>
    </row>
    <row r="9" spans="4:6" ht="12.75">
      <c r="D9" s="40" t="s">
        <v>28</v>
      </c>
      <c r="E9" s="40" t="s">
        <v>38</v>
      </c>
      <c r="F9" s="41" t="s">
        <v>22</v>
      </c>
    </row>
    <row r="10" spans="1:6" ht="12.75">
      <c r="A10" s="89" t="s">
        <v>26</v>
      </c>
      <c r="B10" s="89"/>
      <c r="C10" s="89"/>
      <c r="D10" s="30">
        <f>'C_TICKET I SEMESTRE'!C42</f>
        <v>0</v>
      </c>
      <c r="E10" s="30">
        <f>'C_TICKET II SEMESTRE'!C42</f>
        <v>0</v>
      </c>
      <c r="F10" s="29">
        <f>+SUM(D10:E10)</f>
        <v>0</v>
      </c>
    </row>
    <row r="11" spans="1:6" ht="12.75">
      <c r="A11" s="89" t="s">
        <v>55</v>
      </c>
      <c r="B11" s="89"/>
      <c r="C11" s="89"/>
      <c r="D11" s="30">
        <f>'C_TICKET I SEMESTRE'!C43</f>
        <v>0</v>
      </c>
      <c r="E11" s="30">
        <f>'C_TICKET II SEMESTRE'!C43</f>
        <v>0</v>
      </c>
      <c r="F11" s="29">
        <f>+SUM(D11:E11)</f>
        <v>0</v>
      </c>
    </row>
    <row r="12" spans="1:6" ht="12.75">
      <c r="A12" s="96" t="s">
        <v>51</v>
      </c>
      <c r="B12" s="97"/>
      <c r="C12" s="98"/>
      <c r="D12" s="30">
        <f>'C_TICKET I SEMESTRE'!C44</f>
        <v>0</v>
      </c>
      <c r="E12" s="30">
        <f>'C_TICKET II SEMESTRE'!C44</f>
        <v>0</v>
      </c>
      <c r="F12" s="29">
        <f>+SUM(D12:E12)</f>
        <v>0</v>
      </c>
    </row>
    <row r="13" spans="1:6" ht="12.75">
      <c r="A13" s="96" t="s">
        <v>52</v>
      </c>
      <c r="B13" s="97"/>
      <c r="C13" s="98"/>
      <c r="D13" s="30">
        <f>'C_TICKET I SEMESTRE'!C45</f>
        <v>0</v>
      </c>
      <c r="E13" s="30">
        <f>'C_TICKET II SEMESTRE'!C45</f>
        <v>0</v>
      </c>
      <c r="F13" s="29">
        <f>+SUM(D13:E13)</f>
        <v>0</v>
      </c>
    </row>
    <row r="14" spans="1:6" ht="12.75">
      <c r="A14" s="89" t="s">
        <v>60</v>
      </c>
      <c r="B14" s="89"/>
      <c r="C14" s="89"/>
      <c r="D14" s="28">
        <f>IF(D11&lt;0,+D11/D10,"")</f>
      </c>
      <c r="E14" s="28">
        <f>IF(E11&lt;0,+E11/E10,"")</f>
      </c>
      <c r="F14" s="29">
        <f>IF(F11&lt;0,+F11/F10,"")</f>
      </c>
    </row>
    <row r="15" spans="1:6" ht="12.75">
      <c r="A15" s="89" t="s">
        <v>61</v>
      </c>
      <c r="B15" s="89"/>
      <c r="C15" s="89"/>
      <c r="D15" s="74">
        <f>IF(D12&lt;0,+D12/D10,"")</f>
      </c>
      <c r="E15" s="74">
        <f>IF(E12&lt;0,+E12/E10,"")</f>
      </c>
      <c r="F15" s="75">
        <f>IF(F12&lt;0,+F12/F10,"")</f>
      </c>
    </row>
    <row r="16" spans="1:6" ht="12.75">
      <c r="A16" s="89" t="s">
        <v>62</v>
      </c>
      <c r="B16" s="89"/>
      <c r="C16" s="89"/>
      <c r="D16" s="74">
        <f>IF(D13&lt;0,+D13/D10,"")</f>
      </c>
      <c r="E16" s="74">
        <f>IF(E13&lt;0,+E13/E10,"")</f>
      </c>
      <c r="F16" s="75">
        <f>IF(F13&lt;0,+F13/F10,"")</f>
      </c>
    </row>
    <row r="17" spans="1:3" ht="12.75">
      <c r="A17" s="73"/>
      <c r="B17" s="73"/>
      <c r="C17" s="73"/>
    </row>
    <row r="18" spans="1:3" ht="12.75">
      <c r="A18" s="73"/>
      <c r="B18" s="73"/>
      <c r="C18" s="73"/>
    </row>
    <row r="19" spans="1:3" ht="12.75">
      <c r="A19" s="73"/>
      <c r="B19" s="73"/>
      <c r="C19" s="73"/>
    </row>
    <row r="20" ht="12.75">
      <c r="D20" s="2" t="s">
        <v>31</v>
      </c>
    </row>
    <row r="21" ht="12.75">
      <c r="D21" s="2" t="s">
        <v>42</v>
      </c>
    </row>
  </sheetData>
  <sheetProtection password="8DF9" sheet="1"/>
  <protectedRanges>
    <protectedRange sqref="D10:E13" name="Intervallo1"/>
  </protectedRanges>
  <mergeCells count="10">
    <mergeCell ref="A15:C15"/>
    <mergeCell ref="A16:C16"/>
    <mergeCell ref="A14:C14"/>
    <mergeCell ref="B5:C5"/>
    <mergeCell ref="B4:C4"/>
    <mergeCell ref="B6:C6"/>
    <mergeCell ref="A10:C10"/>
    <mergeCell ref="A11:C11"/>
    <mergeCell ref="A12:C12"/>
    <mergeCell ref="A13:C13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1"/>
  <sheetViews>
    <sheetView tabSelected="1" view="pageBreakPreview" zoomScaleSheetLayoutView="100" zoomScalePageLayoutView="0" workbookViewId="0" topLeftCell="A4">
      <selection activeCell="D21" sqref="D21"/>
    </sheetView>
  </sheetViews>
  <sheetFormatPr defaultColWidth="11.421875" defaultRowHeight="12.75"/>
  <cols>
    <col min="1" max="1" width="42.28125" style="18" customWidth="1"/>
    <col min="2" max="2" width="25.00390625" style="18" customWidth="1"/>
    <col min="3" max="3" width="17.7109375" style="18" customWidth="1"/>
    <col min="4" max="4" width="20.140625" style="18" customWidth="1"/>
    <col min="5" max="5" width="2.00390625" style="18" customWidth="1"/>
    <col min="6" max="6" width="20.57421875" style="18" customWidth="1"/>
    <col min="7" max="7" width="17.421875" style="18" customWidth="1"/>
    <col min="8" max="16384" width="11.421875" style="18" customWidth="1"/>
  </cols>
  <sheetData>
    <row r="1" spans="1:8" ht="38.25" customHeight="1">
      <c r="A1" s="99" t="s">
        <v>32</v>
      </c>
      <c r="B1" s="100"/>
      <c r="C1" s="100"/>
      <c r="D1" s="100"/>
      <c r="E1" s="100"/>
      <c r="F1" s="100"/>
      <c r="G1" s="100"/>
      <c r="H1" s="101"/>
    </row>
    <row r="2" spans="1:8" ht="16.5" customHeight="1">
      <c r="A2" s="99" t="s">
        <v>20</v>
      </c>
      <c r="B2" s="100"/>
      <c r="C2" s="100"/>
      <c r="D2" s="101"/>
      <c r="E2" s="57"/>
      <c r="F2" s="104"/>
      <c r="G2" s="105"/>
      <c r="H2" s="106"/>
    </row>
    <row r="3" spans="1:5" ht="15">
      <c r="A3" s="18" t="s">
        <v>7</v>
      </c>
      <c r="E3" s="58"/>
    </row>
    <row r="4" spans="1:5" ht="15">
      <c r="A4" s="19"/>
      <c r="E4" s="58"/>
    </row>
    <row r="5" spans="1:5" ht="15">
      <c r="A5" s="18" t="s">
        <v>5</v>
      </c>
      <c r="B5" s="19"/>
      <c r="E5" s="58"/>
    </row>
    <row r="6" spans="1:9" ht="15">
      <c r="A6" s="20" t="s">
        <v>8</v>
      </c>
      <c r="B6" s="21"/>
      <c r="C6" s="21"/>
      <c r="E6" s="58"/>
      <c r="F6" s="107"/>
      <c r="G6" s="107"/>
      <c r="H6" s="107"/>
      <c r="I6" s="107"/>
    </row>
    <row r="7" spans="1:9" ht="15">
      <c r="A7" s="67" t="s">
        <v>23</v>
      </c>
      <c r="B7" s="68"/>
      <c r="C7" s="69"/>
      <c r="E7" s="58"/>
      <c r="F7" s="107"/>
      <c r="G7" s="107"/>
      <c r="H7" s="107"/>
      <c r="I7" s="107"/>
    </row>
    <row r="8" spans="1:9" ht="15">
      <c r="A8" s="22" t="s">
        <v>27</v>
      </c>
      <c r="B8" s="31"/>
      <c r="C8" s="32"/>
      <c r="E8" s="58"/>
      <c r="F8" s="107"/>
      <c r="G8" s="107"/>
      <c r="H8" s="107"/>
      <c r="I8" s="107"/>
    </row>
    <row r="9" spans="1:8" ht="15">
      <c r="A9" s="23"/>
      <c r="B9" s="23"/>
      <c r="C9" s="24"/>
      <c r="D9" s="24"/>
      <c r="E9" s="59"/>
      <c r="F9" s="23"/>
      <c r="G9" s="108"/>
      <c r="H9" s="108"/>
    </row>
    <row r="10" spans="1:7" ht="15">
      <c r="A10" s="25" t="s">
        <v>0</v>
      </c>
      <c r="B10" s="26" t="s">
        <v>1</v>
      </c>
      <c r="C10" s="26" t="s">
        <v>2</v>
      </c>
      <c r="D10" s="25" t="s">
        <v>3</v>
      </c>
      <c r="E10" s="60"/>
      <c r="F10" s="27" t="s">
        <v>9</v>
      </c>
      <c r="G10" s="26" t="s">
        <v>10</v>
      </c>
    </row>
    <row r="11" spans="1:7" ht="12.75" customHeight="1">
      <c r="A11" s="109" t="s">
        <v>11</v>
      </c>
      <c r="B11" s="102" t="s">
        <v>12</v>
      </c>
      <c r="C11" s="102" t="s">
        <v>13</v>
      </c>
      <c r="D11" s="102" t="s">
        <v>14</v>
      </c>
      <c r="E11" s="61"/>
      <c r="F11" s="102" t="s">
        <v>15</v>
      </c>
      <c r="G11" s="122" t="s">
        <v>16</v>
      </c>
    </row>
    <row r="12" spans="1:7" ht="15">
      <c r="A12" s="109"/>
      <c r="B12" s="103"/>
      <c r="C12" s="103"/>
      <c r="D12" s="103"/>
      <c r="E12" s="61"/>
      <c r="F12" s="103"/>
      <c r="G12" s="122"/>
    </row>
    <row r="13" spans="1:7" ht="15">
      <c r="A13" s="110"/>
      <c r="B13" s="103"/>
      <c r="C13" s="103"/>
      <c r="D13" s="103"/>
      <c r="E13" s="61"/>
      <c r="F13" s="103"/>
      <c r="G13" s="123"/>
    </row>
    <row r="14" spans="1:7" s="33" customFormat="1" ht="15">
      <c r="A14" s="116" t="s">
        <v>43</v>
      </c>
      <c r="B14" s="42"/>
      <c r="C14" s="119">
        <v>0.7</v>
      </c>
      <c r="D14" s="127">
        <f>'C_Riepilogo ticket'!F11</f>
        <v>0</v>
      </c>
      <c r="E14" s="62"/>
      <c r="F14" s="130">
        <f>IF(AND(D14&gt;=0,D14&lt;0.4),B29,IF(AND(D14&gt;=0.4,D14&lt;0.6),C29,IF(AND(D14&gt;=0.6,D14&lt;0.7),D29,F29)))</f>
        <v>0</v>
      </c>
      <c r="G14" s="124">
        <f>F14*F2</f>
        <v>0</v>
      </c>
    </row>
    <row r="15" spans="1:7" s="33" customFormat="1" ht="15">
      <c r="A15" s="117"/>
      <c r="B15" s="44" t="s">
        <v>29</v>
      </c>
      <c r="C15" s="120"/>
      <c r="D15" s="128"/>
      <c r="E15" s="62"/>
      <c r="F15" s="131"/>
      <c r="G15" s="125"/>
    </row>
    <row r="16" spans="1:7" s="33" customFormat="1" ht="15">
      <c r="A16" s="117"/>
      <c r="B16" s="44"/>
      <c r="C16" s="120"/>
      <c r="D16" s="128"/>
      <c r="E16" s="61"/>
      <c r="F16" s="131"/>
      <c r="G16" s="125"/>
    </row>
    <row r="17" spans="1:7" s="33" customFormat="1" ht="15">
      <c r="A17" s="118"/>
      <c r="B17" s="44"/>
      <c r="C17" s="121"/>
      <c r="D17" s="129"/>
      <c r="E17" s="62"/>
      <c r="F17" s="132"/>
      <c r="G17" s="126"/>
    </row>
    <row r="18" spans="1:7" s="33" customFormat="1" ht="19.5" customHeight="1">
      <c r="A18" s="133"/>
      <c r="B18" s="42" t="s">
        <v>63</v>
      </c>
      <c r="C18" s="72"/>
      <c r="D18" s="71" t="s">
        <v>65</v>
      </c>
      <c r="E18" s="134"/>
      <c r="F18" s="119" t="s">
        <v>64</v>
      </c>
      <c r="G18" s="136"/>
    </row>
    <row r="19" spans="1:7" s="33" customFormat="1" ht="15">
      <c r="A19" s="133"/>
      <c r="B19" s="44">
        <f>IF('C_Riepilogo ticket'!F12&gt;0,'[1]C-Riepilogo ticket'!F12,"")</f>
      </c>
      <c r="C19" s="70"/>
      <c r="D19" s="136">
        <f>IF(B23="","",B19/B23)</f>
      </c>
      <c r="E19" s="134"/>
      <c r="F19" s="120"/>
      <c r="G19" s="136"/>
    </row>
    <row r="20" spans="1:7" s="33" customFormat="1" ht="15">
      <c r="A20" s="133"/>
      <c r="B20" s="42" t="s">
        <v>66</v>
      </c>
      <c r="C20" s="136"/>
      <c r="D20" s="71" t="s">
        <v>65</v>
      </c>
      <c r="E20" s="134"/>
      <c r="F20" s="120"/>
      <c r="G20" s="136"/>
    </row>
    <row r="21" spans="1:7" s="33" customFormat="1" ht="15">
      <c r="A21" s="133"/>
      <c r="B21" s="43">
        <f>IF('C_Riepilogo ticket'!F13&gt;0,'[1]C-Riepilogo ticket'!F13,"")</f>
      </c>
      <c r="C21" s="72"/>
      <c r="D21" s="136">
        <f>IF(B23="","",B21/B23)</f>
      </c>
      <c r="E21" s="134"/>
      <c r="F21" s="120"/>
      <c r="G21" s="136"/>
    </row>
    <row r="22" spans="1:7" s="33" customFormat="1" ht="30">
      <c r="A22" s="133"/>
      <c r="B22" s="44" t="s">
        <v>67</v>
      </c>
      <c r="C22" s="72"/>
      <c r="D22" s="137"/>
      <c r="E22" s="134"/>
      <c r="F22" s="135"/>
      <c r="G22" s="136"/>
    </row>
    <row r="23" spans="1:7" s="33" customFormat="1" ht="15">
      <c r="A23" s="133"/>
      <c r="B23" s="43">
        <f>IF('C_Riepilogo ticket'!F10&gt;0,'[1]C-Riepilogo ticket'!F10,"")</f>
      </c>
      <c r="C23" s="72"/>
      <c r="D23" s="137"/>
      <c r="E23" s="134"/>
      <c r="F23" s="135"/>
      <c r="G23" s="136"/>
    </row>
    <row r="24" ht="15">
      <c r="E24" s="58"/>
    </row>
    <row r="25" spans="1:5" ht="15.75">
      <c r="A25" s="34" t="s">
        <v>17</v>
      </c>
      <c r="E25" s="63"/>
    </row>
    <row r="26" spans="1:6" ht="12.75">
      <c r="A26" s="112" t="s">
        <v>18</v>
      </c>
      <c r="B26" s="114" t="s">
        <v>46</v>
      </c>
      <c r="C26" s="111" t="s">
        <v>47</v>
      </c>
      <c r="D26" s="114" t="s">
        <v>24</v>
      </c>
      <c r="E26" s="64"/>
      <c r="F26" s="114" t="s">
        <v>48</v>
      </c>
    </row>
    <row r="27" spans="1:6" ht="25.5" customHeight="1">
      <c r="A27" s="113"/>
      <c r="B27" s="115"/>
      <c r="C27" s="111"/>
      <c r="D27" s="115"/>
      <c r="E27" s="64"/>
      <c r="F27" s="115"/>
    </row>
    <row r="28" spans="1:6" ht="34.5" customHeight="1">
      <c r="A28" s="35" t="s">
        <v>14</v>
      </c>
      <c r="B28" s="36" t="s">
        <v>49</v>
      </c>
      <c r="C28" s="37" t="s">
        <v>44</v>
      </c>
      <c r="D28" s="36" t="s">
        <v>45</v>
      </c>
      <c r="E28" s="65"/>
      <c r="F28" s="36" t="s">
        <v>57</v>
      </c>
    </row>
    <row r="29" spans="1:6" ht="34.5" customHeight="1">
      <c r="A29" s="35" t="s">
        <v>19</v>
      </c>
      <c r="B29" s="38">
        <v>0</v>
      </c>
      <c r="C29" s="39">
        <v>0.5</v>
      </c>
      <c r="D29" s="38">
        <v>0.9</v>
      </c>
      <c r="E29" s="66"/>
      <c r="F29" s="38">
        <v>1</v>
      </c>
    </row>
    <row r="31" ht="15">
      <c r="A31" s="18" t="s">
        <v>30</v>
      </c>
    </row>
  </sheetData>
  <sheetProtection password="8DF9" sheet="1"/>
  <protectedRanges>
    <protectedRange sqref="A6:C6" name="Intervallo1_1"/>
  </protectedRanges>
  <mergeCells count="27">
    <mergeCell ref="A26:A27"/>
    <mergeCell ref="B26:B27"/>
    <mergeCell ref="C26:C27"/>
    <mergeCell ref="D26:D27"/>
    <mergeCell ref="F26:F27"/>
    <mergeCell ref="F7:G7"/>
    <mergeCell ref="H7:I7"/>
    <mergeCell ref="G11:G13"/>
    <mergeCell ref="G14:G17"/>
    <mergeCell ref="D14:D17"/>
    <mergeCell ref="F14:F17"/>
    <mergeCell ref="A11:A13"/>
    <mergeCell ref="B11:B13"/>
    <mergeCell ref="C11:C13"/>
    <mergeCell ref="A14:A17"/>
    <mergeCell ref="C14:C17"/>
    <mergeCell ref="F18:F21"/>
    <mergeCell ref="A1:H1"/>
    <mergeCell ref="D11:D13"/>
    <mergeCell ref="F11:F13"/>
    <mergeCell ref="A2:D2"/>
    <mergeCell ref="F2:H2"/>
    <mergeCell ref="F8:G8"/>
    <mergeCell ref="H8:I8"/>
    <mergeCell ref="G9:H9"/>
    <mergeCell ref="F6:G6"/>
    <mergeCell ref="H6:I6"/>
  </mergeCells>
  <printOptions/>
  <pageMargins left="0.75" right="0.75" top="1" bottom="1" header="0.5" footer="0.5"/>
  <pageSetup horizontalDpi="600" verticalDpi="600" orientation="landscape" paperSize="9" scale="83" r:id="rId1"/>
  <colBreaks count="1" manualBreakCount="1">
    <brk id="8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Lorella</dc:creator>
  <cp:keywords/>
  <dc:description/>
  <cp:lastModifiedBy>Antonia Nastri</cp:lastModifiedBy>
  <cp:lastPrinted>2011-05-30T10:18:39Z</cp:lastPrinted>
  <dcterms:created xsi:type="dcterms:W3CDTF">2011-03-16T16:11:16Z</dcterms:created>
  <dcterms:modified xsi:type="dcterms:W3CDTF">2017-05-02T15:45:16Z</dcterms:modified>
  <cp:category/>
  <cp:version/>
  <cp:contentType/>
  <cp:contentStatus/>
</cp:coreProperties>
</file>