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esca.ciannella\Downloads\"/>
    </mc:Choice>
  </mc:AlternateContent>
  <xr:revisionPtr revIDLastSave="0" documentId="13_ncr:1_{92DC35E9-9D7F-41C5-835F-CB1DFED2DF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 non resp. obiett.op" sheetId="7" r:id="rId1"/>
    <sheet name="D non resp. obiett. comp." sheetId="1" r:id="rId2"/>
    <sheet name="Riepilogo valutazione" sheetId="6" r:id="rId3"/>
    <sheet name="RELAZIONE DI SINTESI" sheetId="5" r:id="rId4"/>
  </sheets>
  <definedNames>
    <definedName name="_xlnm.Print_Area" localSheetId="1">'D non resp. obiett. comp.'!$A$1:$K$39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7" l="1"/>
  <c r="G18" i="7"/>
  <c r="M18" i="7" s="1"/>
  <c r="M17" i="7"/>
  <c r="G17" i="7"/>
  <c r="G16" i="7"/>
  <c r="M16" i="7" s="1"/>
  <c r="M15" i="7"/>
  <c r="G15" i="7"/>
  <c r="G14" i="7"/>
  <c r="M14" i="7" s="1"/>
  <c r="M13" i="7"/>
  <c r="G13" i="7"/>
  <c r="I16" i="1"/>
  <c r="I11" i="1"/>
  <c r="E20" i="1"/>
  <c r="I19" i="1"/>
  <c r="I18" i="1"/>
  <c r="I17" i="1"/>
  <c r="I15" i="1"/>
  <c r="I14" i="1"/>
  <c r="I13" i="1"/>
  <c r="I12" i="1"/>
  <c r="I10" i="1"/>
  <c r="B20" i="1"/>
  <c r="I20" i="1"/>
  <c r="I21" i="1"/>
  <c r="I24" i="1"/>
  <c r="I25" i="1"/>
  <c r="G10" i="6"/>
  <c r="G9" i="6"/>
  <c r="G11" i="6" s="1"/>
  <c r="M19" i="7" l="1"/>
</calcChain>
</file>

<file path=xl/sharedStrings.xml><?xml version="1.0" encoding="utf-8"?>
<sst xmlns="http://schemas.openxmlformats.org/spreadsheetml/2006/main" count="169" uniqueCount="155">
  <si>
    <t>SCHEDA PER LA VALUTAZIONE DEGLI OBIETTIVI OPERATIVI: D NON RESPONSABILE DI STRUTTURA CON INCARICO</t>
  </si>
  <si>
    <t>Periodo di valutazione:  1 gennaio - 31 dicembre 2022</t>
  </si>
  <si>
    <t>Nome del soggetto che valuta: Prof. Piergiulio CAPPELLETTI</t>
  </si>
  <si>
    <t>Nome del soggetto (cat. D) valutato: Dott.ssa Rosanna DEL MONTE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</si>
  <si>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</si>
  <si>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</si>
  <si>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</si>
  <si>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</si>
  <si>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</si>
  <si>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</si>
  <si>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</si>
  <si>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</si>
  <si>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</si>
  <si>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</si>
  <si>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</si>
  <si>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</si>
  <si>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Obiettivi</t>
  </si>
  <si>
    <t>Peso (%) - (N.B. il peso complessivo dovrà essere pari al 100%)</t>
  </si>
  <si>
    <t>Indicatore per la misurazione e valutazione dei singoli obiettivi</t>
  </si>
  <si>
    <t xml:space="preserve">target </t>
  </si>
  <si>
    <t xml:space="preserve">Monitoraggio
Risultato intermedio al 15 settembre (da trasmettere entro il 30 settembre) </t>
  </si>
  <si>
    <t>Scostamento</t>
    <phoneticPr fontId="10" type="noConversion"/>
  </si>
  <si>
    <t>Somma corrispondente ex ante</t>
  </si>
  <si>
    <t>Punteggio Auto valutazione (*)</t>
  </si>
  <si>
    <t>Punteggio Valutazione (*)</t>
  </si>
  <si>
    <t>Percentuale (**) (%)</t>
  </si>
  <si>
    <r>
      <rPr>
        <b/>
        <u/>
        <sz val="10"/>
        <rFont val="Calibri"/>
        <family val="2"/>
      </rPr>
      <t>Commento a cura del soggetto valutatore</t>
    </r>
    <r>
      <rPr>
        <b/>
        <sz val="10"/>
        <rFont val="Calibri"/>
        <family val="2"/>
      </rPr>
      <t xml:space="preserve">  (***) </t>
    </r>
  </si>
  <si>
    <t>Somma corrispondente ex post</t>
  </si>
  <si>
    <t>Ob. 1: Attuazione e monitoraggio - per la parte di competenza dell'Unità Organizzativa di afferenza - delle misure di prevenzione della corruzione e trasparenza relative alla formazione e all'aggiornamento del CV sul sito web di Ateneo</t>
  </si>
  <si>
    <t>A) % di ore di formazione fruite rispetto al n. minimo di ore di formazione obbligatoria indicate nel PIAO di Ateneo 2022/2024 e comunicate dall’Ufficio Formazione (sub-peso 3%) 
B) aggiornamento del C.V.: SI/NO (sub-peso 2%)</t>
  </si>
  <si>
    <t>A) 100%                                         B) SI</t>
  </si>
  <si>
    <t>Ob. 2: Valorizzazione del patrimonio museale attraverso il potenziamento delle attività atte a garantirne l’incremento, la salvaguardia, la conservazione e la fruizione.
A)Redazione in lingua inglese dei cartellini identificativi degli strumenti e degli apparati didascalici
B)Studio storico-scientifico delle collezioni e pubblicazione dei risultati</t>
  </si>
  <si>
    <t>A) %  di cartellini identificativi realizzati rispetto al totale di  strumenti e degli apparati presenti nella Sala della Collezione Reale 
B) n. contributi (quale autrice / coautrice) in pubblicazioni scientifiche relative alle collezioni del Centro Musei Federico II</t>
  </si>
  <si>
    <t>A) 100 %
B) n. 1</t>
  </si>
  <si>
    <t>Ob. 3: Rafforzamento del rapporto Musei/Comunità/Territorio.
Contributo ad iniziative realizzate anche con soggetti interni ed esterni all'Ateneo che mirino a favorire lo scambio tra Musei e stakeholders, in relazione al territorio e ai diversi contesti sociali. </t>
  </si>
  <si>
    <t>A) n. eventi - realizzati per avvicinare target di pubblico diversi – ai quali è assicurato il contributo 
B) n. mostre dirette sia alle scolaresche che ad un pubblico generico) che si contribuisce a programmare ed allestire</t>
  </si>
  <si>
    <t>A) n. 3
B) n. 1</t>
  </si>
  <si>
    <t>Ob. 4: Ottimizzazione della comunicazione multimediale e aumento della visibilità del Centro Musei 
A) Contributo alla realizzazione del nuovo sito web del Centro Musei: redazione in italiano ed inglese dei testi e selezione delle immagini per la Sezione Museo di Fisica
B) pubblicazione delle  news relative agli eventi organizzati dal Centro Musei sul sito web e sui social media</t>
  </si>
  <si>
    <t>A) % contenuti realizzati rispetto a quelli programmati dal Direttore del Centro Musei per la sezione Museo di Fisica
B)% eventi pubblicizzati su sito web e social media, rispetto al totale di eventi che coinvolgono il Centro Musei</t>
  </si>
  <si>
    <t>A) e B) 
100%</t>
  </si>
  <si>
    <t>TOTALI:</t>
  </si>
  <si>
    <t>Legenda:</t>
  </si>
  <si>
    <t>Punteggio</t>
  </si>
  <si>
    <t xml:space="preserve">1 = </t>
  </si>
  <si>
    <t xml:space="preserve">2 = </t>
  </si>
  <si>
    <t xml:space="preserve">3 = </t>
  </si>
  <si>
    <t xml:space="preserve">4 = </t>
  </si>
  <si>
    <t>per la Autovalutazione e per la Valutazione (*):</t>
  </si>
  <si>
    <t xml:space="preserve">MOLTO inferiore alle attese </t>
  </si>
  <si>
    <t>ABBASTANZA inferiore alle attese</t>
  </si>
  <si>
    <t>DI POCO inferiore alle attese</t>
  </si>
  <si>
    <t>IN LINEA con o SUPERIORE alle attese</t>
  </si>
  <si>
    <t>Percentuale (**):</t>
  </si>
  <si>
    <t>(fino a 60% del premio)</t>
  </si>
  <si>
    <t>(da 61% a 80% del premio)</t>
  </si>
  <si>
    <t>(da 81% a 90%  del premio)</t>
  </si>
  <si>
    <t>(da 91% a 100% del premio)</t>
  </si>
  <si>
    <r>
      <t xml:space="preserve">Il commento/motivazione in relazione alla singola voce è obbligatorio nel caso di </t>
    </r>
    <r>
      <rPr>
        <u/>
        <sz val="10"/>
        <rFont val="Calibri"/>
        <family val="2"/>
      </rPr>
      <t>scostamento in positivo o in negativo</t>
    </r>
    <r>
      <rPr>
        <sz val="10"/>
        <rFont val="Calibri"/>
        <family val="2"/>
      </rPr>
      <t xml:space="preserve"> del punteggio di valutazione rispetto al punteggio di autovalutazione</t>
    </r>
  </si>
  <si>
    <t>SCHEDA PER LA VALUTAZIONE DEGLI OBIETTIVI OPERATIVI: PERSONALE CAT. D NON RESPONSABILE DI STRUTTURA CON INCARICO CONFERITO DAL DG</t>
  </si>
  <si>
    <t>Trasmissione ENTRO IL 31/01/2023 con riferimento ai comportamenti resi in tutto l’anno 2022</t>
  </si>
  <si>
    <t>Periodo di valutazione:</t>
  </si>
  <si>
    <t>Nome del soggetto che valuta: Dott.</t>
  </si>
  <si>
    <t>Nome del soggetto  valutato (cat. D):</t>
  </si>
  <si>
    <t>I</t>
  </si>
  <si>
    <t>Comportamenti</t>
  </si>
  <si>
    <t>%</t>
  </si>
  <si>
    <t>Indicatori</t>
  </si>
  <si>
    <t>Domanda di controllo</t>
  </si>
  <si>
    <t>Peso</t>
  </si>
  <si>
    <t>Punteggio auto valutaz. 
(1-4)</t>
  </si>
  <si>
    <t>Punteggio valutaz. 
(1-4)</t>
  </si>
  <si>
    <t>Punteggio ponderato [(B*E)/100]*G</t>
  </si>
  <si>
    <r>
      <rPr>
        <u/>
        <sz val="10"/>
        <rFont val="Calibri"/>
        <family val="2"/>
      </rPr>
      <t>Commento a cura del soggetto valutato</t>
    </r>
    <r>
      <rPr>
        <sz val="10"/>
        <rFont val="Calibri"/>
        <family val="2"/>
      </rPr>
      <t xml:space="preserve">
Il commento/motivazione in relazione alla singola voce è obbligatorio in caso di punteggio di Autovalutazione pari a  4. 
</t>
    </r>
  </si>
  <si>
    <r>
      <rPr>
        <u/>
        <sz val="10"/>
        <rFont val="Calibri"/>
        <family val="2"/>
      </rPr>
      <t xml:space="preserve">Commento a cura del soggetto valutatore </t>
    </r>
    <r>
      <rPr>
        <sz val="10"/>
        <rFont val="Calibri"/>
        <family val="2"/>
      </rPr>
      <t xml:space="preserve">
Il commento/motivazione in relazione alla singola voce è obbligatorio nel caso di </t>
    </r>
    <r>
      <rPr>
        <u/>
        <sz val="10"/>
        <rFont val="Calibri"/>
        <family val="2"/>
      </rPr>
      <t>scostamento in positivo o in negativo</t>
    </r>
    <r>
      <rPr>
        <sz val="10"/>
        <rFont val="Calibri"/>
        <family val="2"/>
      </rPr>
      <t xml:space="preserve"> del punteggio di valutazione rispetto al punteggio di autovalutazione</t>
    </r>
  </si>
  <si>
    <t>Capacità di raggiungimento obiettivi complessivi</t>
  </si>
  <si>
    <t>Orientamento al risultato</t>
  </si>
  <si>
    <t>persegue in modo completo e coordinato i risultati attesi, riducendo il  il numero di criticità e di problemi?</t>
  </si>
  <si>
    <t>controllo costi e tempi</t>
  </si>
  <si>
    <t>dimostra attenzione all'efficienza e all'economicità e al pieno rispetto dei tempi?</t>
  </si>
  <si>
    <t>Orientamento all'utente (interno/esterno)</t>
  </si>
  <si>
    <t>comunicazione con l'utenza anche a distanza</t>
  </si>
  <si>
    <t>Mostra attenzione alle esigenze degli utenti interni ed esterni e assicura il proprio contributo alla comunicazione  con gli stessi negli orari di apertura al pubblico (sia presso la sede di Ateneo sia al recapito telefonico di Ufficio e via mail/PEC)? In caso di lavoratore agile, utilizza correttamente i CANALI per la COMUNICAZIONE anche a distanza con gli utenti interni ed esterni, assicurando la comunicazione nelle fasce orarie concordate con il responsabile della struttura (anche mediante piattaforma Microsoft Teams e l’utilizzo del servizio di portabilità del recapito telefonico di ufficio)?</t>
  </si>
  <si>
    <t>qualità e gestione disservizio</t>
  </si>
  <si>
    <t>riconosce la non conformità con gli std previsti e reagisce tempestivamente, adottando adeguate misure con gli utenti?</t>
  </si>
  <si>
    <t>Capacità di programmazione</t>
  </si>
  <si>
    <t xml:space="preserve">Valorizzazione della programmazione e monitoraggio costante dello stato di avanzamento degli obiettivi/attività </t>
  </si>
  <si>
    <t>Pone in essere misure opportune per la valorizzazione della programmazione e monitora costantemente lo stato di avanzamento degli obiettivi/attività, con  individuazione delle azioni correttive da adottare?</t>
  </si>
  <si>
    <t xml:space="preserve">Osservanza Codice di Comportamento </t>
  </si>
  <si>
    <t>Rispetta le disposizioni contenute nel Codice di Comportamento Nazionale e nel 
Codice di comportamento dell'Università nel tempo vigenti?</t>
  </si>
  <si>
    <t>Rispetto dei tempi fissati  dal SMVP per la trasmissione della documentazione di valutazione della performance organizzativa e individuale</t>
  </si>
  <si>
    <t>Ha  inviato  tutta la documentazione di propria competenza al soggetto valutatore (Direttore del Dipartimento/Presidente del Centro/Dirigente), in tempo utile per consentire allo stesso di completarla con la valutazione e di trasmetterla all’URSTA entro il 31 gennaio ?</t>
  </si>
  <si>
    <t>Problem solving</t>
  </si>
  <si>
    <t>anticipare ed analizzare le criticità</t>
  </si>
  <si>
    <t>analizza con attenzione le cause di problemi gestionali ed adotta una logica tesa a rilevare i primi segnali di possibili problemi?</t>
  </si>
  <si>
    <t>collaborazione e aiuto ad altre strutture di Ateneo</t>
  </si>
  <si>
    <t>ha adottato significative azioni di collaborazione e sostegno a colleghi?</t>
  </si>
  <si>
    <t>gestione degli imprevisti</t>
  </si>
  <si>
    <t>risponde con prontezza, lucidità ed efficacia alle situazioni non prevedibili?</t>
  </si>
  <si>
    <r>
      <t>Totale punteggio ponderato: 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</si>
  <si>
    <t xml:space="preserve">% ponderata:  </t>
  </si>
  <si>
    <r>
      <t>[∑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/400]*100</t>
    </r>
  </si>
  <si>
    <t xml:space="preserve">Giudizio </t>
  </si>
  <si>
    <t>% di premio attribuita (**)</t>
  </si>
  <si>
    <t>per l'Autovalutazione e per la Valutazione (*)</t>
  </si>
  <si>
    <t xml:space="preserve">tipo 1 </t>
  </si>
  <si>
    <t>tipo 2</t>
  </si>
  <si>
    <t xml:space="preserve">% premio </t>
  </si>
  <si>
    <t>Mai</t>
  </si>
  <si>
    <t>Scarso</t>
  </si>
  <si>
    <t>Comportamento</t>
  </si>
  <si>
    <t>Qualche volta</t>
  </si>
  <si>
    <t>Sufficiente</t>
  </si>
  <si>
    <t>Ex post</t>
  </si>
  <si>
    <t>Spesso</t>
  </si>
  <si>
    <t>Buono</t>
  </si>
  <si>
    <t>Sempre</t>
  </si>
  <si>
    <t>Eccellente</t>
  </si>
  <si>
    <t>N.B. ricorre una valutazione negativa qualora – in sede di valutazione dei comportamenti organizzativi – il personale di cat D consegua un punteggio ponderato totale derivante  dai giudizi  pari  a 100 (ciò accade quando il valore medio del punteggio attribuito a tutti i criteri è pari  1 – SCARSO/MAI):  si fa rinvio al vigente SMVP, dove è precisato che tale valutazione negativa rileva ai fini dell'irrogazione del licenziamento disciplinare ai sensi dell'articolo 55-quater, comma 1, lettera f-quinquies), del decreto legislativo 30 marzo 2001, n. 165. Come precisato nel SMVP  si ricorda, infine, che " in caso di valutazione negativa, inoltre, non si procede ad erogare all’unità di personale coinvolta (dirigente o personale t.a.) i compensi correlati alla valutazione della performance individuale e della performance organizzativa e si procede al recupero di quanto eventualmente corrisposto in acconto".</t>
  </si>
  <si>
    <t>Il collegamento tra valutazione e somma da erogare è effettuato in relazione a fasce di punteggi, secondo il meccanismo seguente:</t>
  </si>
  <si>
    <t>Fasce (**)</t>
  </si>
  <si>
    <t>% ponderata</t>
  </si>
  <si>
    <t>% di premio</t>
  </si>
  <si>
    <t>rispetto al massimo attribuibile</t>
  </si>
  <si>
    <t>1a fascia</t>
  </si>
  <si>
    <t>tra 85% e 100%</t>
  </si>
  <si>
    <t>2a fascia</t>
  </si>
  <si>
    <t>tra 70% e 84%</t>
  </si>
  <si>
    <t>3a fascia</t>
  </si>
  <si>
    <t>tra 60% e 69%</t>
  </si>
  <si>
    <t>4a fascia</t>
  </si>
  <si>
    <t>tra 50% e 59%</t>
  </si>
  <si>
    <t>5a fascia</t>
  </si>
  <si>
    <t>tra 25,1% e 49,9%</t>
  </si>
  <si>
    <t>RISULTATO VALUTAZIONE DEL PERSONALE D NON RESPONSABILE DI STRUTTURA CON INCARICO DI RESPONSABILITA'</t>
  </si>
  <si>
    <t>Data:</t>
  </si>
  <si>
    <t>Nome del soggetto valutatore: Dott.</t>
  </si>
  <si>
    <t>,</t>
  </si>
  <si>
    <t>Nome del soggetto (cat. D/EP) valutato:</t>
  </si>
  <si>
    <t>Obiettivi operativi: premio attribuito</t>
  </si>
  <si>
    <t>Obiettivi di comportamento: premio attribuito</t>
  </si>
  <si>
    <t>Totale premio</t>
  </si>
  <si>
    <t>RELAZIONE SINTETICA SUGLI OBIETTIVI OPERATIVI E SUGLI OBIETTIVI CONNESSI A COMPETENZE E COMPORTAMENTI</t>
  </si>
  <si>
    <t>In questa relazione di autovalutazione si chiede:</t>
  </si>
  <si>
    <r>
      <t>a)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le attività svolte per la realizzazione degli obiettivi operativi, indicando i risultati ottenuti;</t>
    </r>
  </si>
  <si>
    <r>
      <t>b)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i casi in cui, nel corso dell’anno di riferimento, si sono messi in campo competenze e comportamenti particolarmente significativi rispetto alle categorie previste dal modello di valutazione.</t>
    </r>
  </si>
  <si>
    <t>La relazione di autovalutazione non deve superare le tre pagine (le pagine in eccesso non verranno considerate)</t>
  </si>
  <si>
    <t>PARTE PRIMA – OBIETTIVI OPERATIVI</t>
  </si>
  <si>
    <t>Per ognuno degli obiettivi operativi assegnati indicare il livello di raggiungimento, le principali attività poste in essere ed i risultati raggiunti.</t>
  </si>
  <si>
    <t>Max 1,5 pagine</t>
  </si>
  <si>
    <t>PARTE SECONDA: OBIETTIVI CONNESSI A COMPETENZE E COMPORTAMENTI</t>
  </si>
  <si>
    <t>Indicare, con riferimento alle categorie previste dal modello e sotto riportate, il problema più rilevante affrontato nell’anno nella propria area (indicare solo il più rilevante) e descrivere come ci si è comportati a riguardo (quali capacità direzionali sono state messe in opera). Non è necessario fornire una risposta per ogni categoria, ma in particolare segnalare le più critiche situazioni affrontate e le modalità utilizzate. Le categorie sono: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</si>
  <si>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raggiungimento degli obiettivi complessivi attribuiti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</si>
  <si>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Orientamento all'utente (esterno e/o interno)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</si>
  <si>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programmazione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</si>
  <si>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Problem solving (gestione imprevisti, anticipazione criticità, etc)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</si>
</sst>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"/>
    <numFmt numFmtId="165" formatCode="0.0%"/>
    <numFmt numFmtId="166" formatCode="0.00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10"/>
      <name val="Calibri"/>
      <family val="2"/>
    </font>
    <font>
      <u/>
      <sz val="10"/>
      <name val="Calibri"/>
      <family val="2"/>
    </font>
    <font>
      <sz val="10"/>
      <name val="Verdana"/>
      <family val="2"/>
    </font>
    <font>
      <b/>
      <vertAlign val="subscript"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235">
    <xf numFmtId="0" fontId="0" fillId="0" borderId="0" xfId="0"/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4" fillId="0" borderId="0" xfId="0" applyFont="1" applyProtection="1">
      <protection locked="0"/>
    </xf>
    <xf numFmtId="0" fontId="5" fillId="2" borderId="2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Protection="1">
      <protection locked="0"/>
    </xf>
    <xf numFmtId="0" fontId="3" fillId="3" borderId="8" xfId="0" applyFont="1" applyFill="1" applyBorder="1" applyProtection="1">
      <protection locked="0"/>
    </xf>
    <xf numFmtId="0" fontId="4" fillId="3" borderId="9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3" fillId="0" borderId="6" xfId="0" applyFont="1" applyBorder="1" applyProtection="1">
      <protection locked="0"/>
    </xf>
    <xf numFmtId="0" fontId="4" fillId="2" borderId="0" xfId="0" applyFont="1" applyFill="1" applyProtection="1"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3" borderId="4" xfId="0" applyFont="1" applyFill="1" applyBorder="1" applyProtection="1"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8" fillId="0" borderId="0" xfId="0" applyFont="1"/>
    <xf numFmtId="0" fontId="4" fillId="5" borderId="0" xfId="0" applyFont="1" applyFill="1" applyProtection="1">
      <protection locked="0"/>
    </xf>
    <xf numFmtId="0" fontId="4" fillId="5" borderId="0" xfId="0" applyFont="1" applyFill="1"/>
    <xf numFmtId="0" fontId="4" fillId="3" borderId="0" xfId="0" applyFont="1" applyFill="1" applyProtection="1">
      <protection locked="0"/>
    </xf>
    <xf numFmtId="0" fontId="3" fillId="3" borderId="17" xfId="0" applyFont="1" applyFill="1" applyBorder="1" applyProtection="1">
      <protection locked="0"/>
    </xf>
    <xf numFmtId="9" fontId="4" fillId="0" borderId="0" xfId="3" applyFont="1" applyProtection="1">
      <protection locked="0"/>
    </xf>
    <xf numFmtId="0" fontId="4" fillId="2" borderId="14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15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17" xfId="0" applyFont="1" applyFill="1" applyBorder="1"/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165" fontId="3" fillId="0" borderId="2" xfId="0" applyNumberFormat="1" applyFont="1" applyBorder="1" applyAlignment="1">
      <alignment horizontal="center" vertical="top" wrapText="1"/>
    </xf>
    <xf numFmtId="165" fontId="3" fillId="0" borderId="6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 vertical="top" wrapText="1"/>
    </xf>
    <xf numFmtId="1" fontId="4" fillId="0" borderId="2" xfId="0" applyNumberFormat="1" applyFont="1" applyBorder="1" applyAlignment="1" applyProtection="1">
      <alignment horizontal="center" vertical="center" wrapText="1"/>
      <protection locked="0"/>
    </xf>
    <xf numFmtId="1" fontId="4" fillId="0" borderId="6" xfId="0" applyNumberFormat="1" applyFont="1" applyBorder="1" applyAlignment="1" applyProtection="1">
      <alignment horizontal="center" vertical="center" wrapText="1"/>
      <protection locked="0"/>
    </xf>
    <xf numFmtId="1" fontId="4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vertical="top" wrapText="1"/>
      <protection locked="0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vertical="top" wrapText="1"/>
    </xf>
    <xf numFmtId="164" fontId="4" fillId="2" borderId="6" xfId="0" applyNumberFormat="1" applyFont="1" applyFill="1" applyBorder="1" applyAlignment="1">
      <alignment horizontal="center" wrapText="1"/>
    </xf>
    <xf numFmtId="0" fontId="4" fillId="4" borderId="6" xfId="0" applyFont="1" applyFill="1" applyBorder="1" applyAlignment="1" applyProtection="1">
      <alignment vertical="top" wrapText="1"/>
      <protection locked="0"/>
    </xf>
    <xf numFmtId="164" fontId="9" fillId="2" borderId="6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/>
    </xf>
    <xf numFmtId="9" fontId="5" fillId="2" borderId="6" xfId="3" applyFont="1" applyFill="1" applyBorder="1" applyAlignment="1" applyProtection="1">
      <alignment horizontal="center"/>
    </xf>
    <xf numFmtId="9" fontId="5" fillId="0" borderId="0" xfId="3" applyFont="1" applyFill="1" applyBorder="1" applyAlignment="1" applyProtection="1">
      <alignment horizontal="center"/>
    </xf>
    <xf numFmtId="164" fontId="6" fillId="2" borderId="6" xfId="0" applyNumberFormat="1" applyFont="1" applyFill="1" applyBorder="1" applyAlignment="1">
      <alignment horizontal="right" wrapText="1"/>
    </xf>
    <xf numFmtId="0" fontId="10" fillId="0" borderId="0" xfId="0" applyFont="1"/>
    <xf numFmtId="0" fontId="4" fillId="0" borderId="21" xfId="0" applyFont="1" applyBorder="1" applyAlignment="1" applyProtection="1">
      <alignment horizontal="center" vertical="center"/>
      <protection locked="0"/>
    </xf>
    <xf numFmtId="1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7" xfId="0" applyFont="1" applyBorder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4" fillId="5" borderId="9" xfId="0" applyFont="1" applyFill="1" applyBorder="1" applyProtection="1">
      <protection locked="0"/>
    </xf>
    <xf numFmtId="0" fontId="4" fillId="0" borderId="4" xfId="0" applyFont="1" applyBorder="1" applyProtection="1">
      <protection locked="0"/>
    </xf>
    <xf numFmtId="0" fontId="3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4" fillId="3" borderId="8" xfId="0" applyFont="1" applyFill="1" applyBorder="1" applyProtection="1">
      <protection locked="0"/>
    </xf>
    <xf numFmtId="0" fontId="4" fillId="3" borderId="10" xfId="0" applyFont="1" applyFill="1" applyBorder="1" applyProtection="1">
      <protection locked="0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5" fillId="2" borderId="26" xfId="0" applyFont="1" applyFill="1" applyBorder="1" applyAlignment="1">
      <alignment horizontal="left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0" fontId="4" fillId="2" borderId="28" xfId="0" applyFont="1" applyFill="1" applyBorder="1" applyAlignment="1" applyProtection="1">
      <alignment vertical="center"/>
      <protection locked="0"/>
    </xf>
    <xf numFmtId="0" fontId="4" fillId="2" borderId="29" xfId="0" applyFont="1" applyFill="1" applyBorder="1" applyAlignment="1" applyProtection="1">
      <alignment vertical="center"/>
      <protection locked="0"/>
    </xf>
    <xf numFmtId="0" fontId="5" fillId="2" borderId="27" xfId="0" applyFont="1" applyFill="1" applyBorder="1" applyAlignment="1">
      <alignment vertical="center" wrapText="1"/>
    </xf>
    <xf numFmtId="0" fontId="5" fillId="0" borderId="30" xfId="0" applyFont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5" fillId="2" borderId="1" xfId="0" applyFont="1" applyFill="1" applyBorder="1" applyAlignment="1">
      <alignment vertical="center"/>
    </xf>
    <xf numFmtId="10" fontId="4" fillId="3" borderId="0" xfId="0" applyNumberFormat="1" applyFont="1" applyFill="1" applyAlignment="1" applyProtection="1">
      <alignment horizontal="center"/>
      <protection locked="0"/>
    </xf>
    <xf numFmtId="10" fontId="4" fillId="3" borderId="9" xfId="0" applyNumberFormat="1" applyFont="1" applyFill="1" applyBorder="1" applyAlignment="1" applyProtection="1">
      <alignment horizontal="center"/>
      <protection locked="0"/>
    </xf>
    <xf numFmtId="0" fontId="6" fillId="2" borderId="21" xfId="0" applyFont="1" applyFill="1" applyBorder="1"/>
    <xf numFmtId="0" fontId="9" fillId="2" borderId="4" xfId="0" applyFont="1" applyFill="1" applyBorder="1"/>
    <xf numFmtId="0" fontId="4" fillId="2" borderId="5" xfId="0" applyFont="1" applyFill="1" applyBorder="1"/>
    <xf numFmtId="0" fontId="4" fillId="6" borderId="6" xfId="0" applyFont="1" applyFill="1" applyBorder="1"/>
    <xf numFmtId="0" fontId="4" fillId="0" borderId="12" xfId="0" applyFont="1" applyBorder="1" applyAlignment="1">
      <alignment horizontal="center" vertical="center"/>
    </xf>
    <xf numFmtId="0" fontId="4" fillId="5" borderId="23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6" xfId="1" applyFont="1" applyFill="1" applyBorder="1" applyAlignment="1">
      <alignment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10" fontId="3" fillId="2" borderId="0" xfId="0" applyNumberFormat="1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5" fillId="3" borderId="14" xfId="0" applyFont="1" applyFill="1" applyBorder="1" applyProtection="1">
      <protection locked="0"/>
    </xf>
    <xf numFmtId="0" fontId="5" fillId="3" borderId="7" xfId="0" applyFon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0" fontId="5" fillId="3" borderId="16" xfId="0" applyFont="1" applyFill="1" applyBorder="1" applyProtection="1">
      <protection locked="0"/>
    </xf>
    <xf numFmtId="0" fontId="5" fillId="3" borderId="9" xfId="0" applyFont="1" applyFill="1" applyBorder="1" applyProtection="1">
      <protection locked="0"/>
    </xf>
    <xf numFmtId="9" fontId="4" fillId="0" borderId="6" xfId="3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5" borderId="12" xfId="0" applyFont="1" applyFill="1" applyBorder="1" applyAlignment="1">
      <alignment vertical="center" wrapText="1"/>
    </xf>
    <xf numFmtId="0" fontId="4" fillId="5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4" xfId="0" applyFont="1" applyBorder="1"/>
    <xf numFmtId="0" fontId="3" fillId="0" borderId="6" xfId="0" applyFont="1" applyBorder="1"/>
    <xf numFmtId="164" fontId="6" fillId="3" borderId="7" xfId="0" applyNumberFormat="1" applyFont="1" applyFill="1" applyBorder="1" applyAlignment="1">
      <alignment horizontal="center"/>
    </xf>
    <xf numFmtId="164" fontId="6" fillId="3" borderId="0" xfId="0" applyNumberFormat="1" applyFont="1" applyFill="1" applyAlignment="1">
      <alignment horizontal="center"/>
    </xf>
    <xf numFmtId="164" fontId="6" fillId="3" borderId="9" xfId="0" applyNumberFormat="1" applyFont="1" applyFill="1" applyBorder="1" applyAlignment="1">
      <alignment horizontal="center"/>
    </xf>
    <xf numFmtId="166" fontId="4" fillId="0" borderId="0" xfId="0" applyNumberFormat="1" applyFont="1"/>
    <xf numFmtId="0" fontId="4" fillId="5" borderId="0" xfId="0" applyFont="1" applyFill="1" applyAlignment="1">
      <alignment vertical="center"/>
    </xf>
    <xf numFmtId="0" fontId="5" fillId="5" borderId="15" xfId="0" applyFont="1" applyFill="1" applyBorder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4" fillId="5" borderId="15" xfId="0" applyFont="1" applyFill="1" applyBorder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3" fillId="0" borderId="3" xfId="0" applyFont="1" applyBorder="1"/>
    <xf numFmtId="0" fontId="3" fillId="0" borderId="1" xfId="0" applyFont="1" applyBorder="1"/>
    <xf numFmtId="0" fontId="3" fillId="0" borderId="2" xfId="0" applyFont="1" applyBorder="1"/>
    <xf numFmtId="0" fontId="4" fillId="0" borderId="1" xfId="0" applyFont="1" applyBorder="1" applyProtection="1">
      <protection locked="0"/>
    </xf>
    <xf numFmtId="0" fontId="4" fillId="0" borderId="33" xfId="0" applyFont="1" applyBorder="1" applyProtection="1"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0" fontId="4" fillId="0" borderId="35" xfId="0" applyFont="1" applyBorder="1" applyAlignment="1" applyProtection="1">
      <alignment vertical="center" wrapText="1"/>
      <protection locked="0"/>
    </xf>
    <xf numFmtId="0" fontId="4" fillId="0" borderId="6" xfId="0" applyFont="1" applyBorder="1"/>
    <xf numFmtId="2" fontId="4" fillId="2" borderId="12" xfId="0" applyNumberFormat="1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2" fontId="5" fillId="2" borderId="27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5" borderId="15" xfId="0" applyFont="1" applyFill="1" applyBorder="1" applyAlignment="1" applyProtection="1">
      <alignment horizontal="left" wrapText="1"/>
      <protection locked="0"/>
    </xf>
    <xf numFmtId="0" fontId="5" fillId="5" borderId="0" xfId="0" applyFont="1" applyFill="1" applyAlignment="1" applyProtection="1">
      <alignment horizontal="left" wrapText="1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3" borderId="7" xfId="0" applyFont="1" applyFill="1" applyBorder="1" applyAlignment="1" applyProtection="1">
      <alignment horizontal="left"/>
      <protection locked="0"/>
    </xf>
    <xf numFmtId="0" fontId="5" fillId="5" borderId="16" xfId="0" applyFont="1" applyFill="1" applyBorder="1" applyProtection="1">
      <protection locked="0"/>
    </xf>
    <xf numFmtId="0" fontId="5" fillId="5" borderId="9" xfId="0" applyFont="1" applyFill="1" applyBorder="1" applyProtection="1">
      <protection locked="0"/>
    </xf>
    <xf numFmtId="0" fontId="9" fillId="0" borderId="4" xfId="0" applyFont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/>
    </xf>
    <xf numFmtId="0" fontId="5" fillId="3" borderId="14" xfId="0" applyFont="1" applyFill="1" applyBorder="1" applyProtection="1">
      <protection locked="0"/>
    </xf>
    <xf numFmtId="0" fontId="5" fillId="3" borderId="7" xfId="0" applyFont="1" applyFill="1" applyBorder="1" applyProtection="1">
      <protection locked="0"/>
    </xf>
    <xf numFmtId="0" fontId="5" fillId="3" borderId="17" xfId="0" applyFont="1" applyFill="1" applyBorder="1" applyAlignment="1" applyProtection="1">
      <alignment horizontal="left" wrapText="1"/>
      <protection locked="0"/>
    </xf>
    <xf numFmtId="0" fontId="4" fillId="5" borderId="11" xfId="0" applyFont="1" applyFill="1" applyBorder="1" applyAlignment="1">
      <alignment vertical="center" wrapText="1"/>
    </xf>
    <xf numFmtId="0" fontId="4" fillId="5" borderId="22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4" fillId="0" borderId="17" xfId="0" applyFont="1" applyBorder="1" applyAlignment="1" applyProtection="1">
      <alignment horizontal="left" vertical="center"/>
      <protection locked="0"/>
    </xf>
    <xf numFmtId="10" fontId="4" fillId="2" borderId="1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left" wrapText="1"/>
    </xf>
    <xf numFmtId="0" fontId="6" fillId="6" borderId="9" xfId="0" applyFont="1" applyFill="1" applyBorder="1" applyAlignment="1">
      <alignment horizontal="left" wrapText="1"/>
    </xf>
    <xf numFmtId="0" fontId="4" fillId="0" borderId="1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/>
    </xf>
    <xf numFmtId="0" fontId="5" fillId="0" borderId="6" xfId="0" applyFont="1" applyBorder="1" applyAlignment="1" applyProtection="1">
      <alignment wrapText="1"/>
    </xf>
    <xf numFmtId="9" fontId="4" fillId="0" borderId="6" xfId="3" applyFont="1" applyBorder="1" applyAlignment="1" applyProtection="1">
      <alignment horizontal="center" wrapText="1"/>
    </xf>
    <xf numFmtId="0" fontId="5" fillId="0" borderId="6" xfId="0" applyFont="1" applyBorder="1" applyAlignment="1" applyProtection="1">
      <alignment vertical="top" wrapText="1"/>
    </xf>
  </cellXfs>
  <cellStyles count="4">
    <cellStyle name="Normale" xfId="0" builtinId="0"/>
    <cellStyle name="Normale 2" xfId="1" xr:uid="{00000000-0005-0000-0000-000001000000}"/>
    <cellStyle name="Normale 3" xfId="2" xr:uid="{00000000-0005-0000-0000-000002000000}"/>
    <cellStyle name="Percentuale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C8C55-810F-479D-85EF-C6B5CE2D50B7}">
  <dimension ref="A1:M28"/>
  <sheetViews>
    <sheetView tabSelected="1" workbookViewId="0">
      <selection activeCell="E13" sqref="E13"/>
    </sheetView>
  </sheetViews>
  <sheetFormatPr defaultColWidth="11.42578125" defaultRowHeight="15" x14ac:dyDescent="0.25"/>
  <cols>
    <col min="1" max="1" width="40" style="85" customWidth="1"/>
    <col min="2" max="2" width="14.42578125" style="85" customWidth="1"/>
    <col min="3" max="3" width="26.140625" style="85" customWidth="1"/>
    <col min="4" max="4" width="24" style="85" customWidth="1"/>
    <col min="5" max="5" width="14.28515625" style="85" customWidth="1"/>
    <col min="6" max="6" width="11.85546875" style="85" customWidth="1"/>
    <col min="7" max="7" width="13.28515625" style="85" customWidth="1"/>
    <col min="8" max="8" width="13" style="85" customWidth="1"/>
    <col min="9" max="9" width="1.42578125" style="85" customWidth="1"/>
    <col min="10" max="10" width="17.42578125" style="85" customWidth="1"/>
    <col min="11" max="11" width="13.5703125" style="85" customWidth="1"/>
    <col min="12" max="12" width="19.42578125" style="85" bestFit="1" customWidth="1"/>
    <col min="13" max="13" width="12.7109375" style="85" customWidth="1"/>
    <col min="14" max="16384" width="11.42578125" style="85"/>
  </cols>
  <sheetData>
    <row r="1" spans="1:13" ht="27" customHeight="1" x14ac:dyDescent="0.25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.5" customHeight="1" x14ac:dyDescent="0.25">
      <c r="A2" s="178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15.75" x14ac:dyDescent="0.25">
      <c r="A3" s="6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73"/>
    </row>
    <row r="4" spans="1:13" ht="15.75" x14ac:dyDescent="0.25">
      <c r="A4" s="6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x14ac:dyDescent="0.2">
      <c r="A5" s="188" t="s">
        <v>1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 ht="15" customHeight="1" x14ac:dyDescent="0.2">
      <c r="A6" s="180" t="s">
        <v>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</row>
    <row r="7" spans="1:13" x14ac:dyDescent="0.2">
      <c r="A7" s="190" t="s">
        <v>3</v>
      </c>
      <c r="B7" s="191"/>
      <c r="C7" s="191"/>
      <c r="D7" s="191"/>
      <c r="E7" s="191"/>
      <c r="F7" s="191"/>
      <c r="G7" s="191"/>
      <c r="H7" s="191"/>
      <c r="I7" s="86"/>
      <c r="J7" s="86"/>
      <c r="K7" s="86"/>
      <c r="L7" s="86"/>
      <c r="M7" s="86"/>
    </row>
    <row r="8" spans="1:13" ht="15" customHeight="1" x14ac:dyDescent="0.25">
      <c r="A8" s="7"/>
      <c r="B8" s="7"/>
      <c r="C8" s="7"/>
      <c r="D8" s="7"/>
      <c r="E8" s="7"/>
      <c r="F8" s="7"/>
      <c r="G8" s="69"/>
      <c r="H8" s="69"/>
      <c r="I8" s="196"/>
      <c r="J8" s="196"/>
      <c r="K8" s="87"/>
      <c r="L8" s="192"/>
      <c r="M8" s="192"/>
    </row>
    <row r="9" spans="1:13" x14ac:dyDescent="0.2">
      <c r="A9" s="70" t="s">
        <v>4</v>
      </c>
      <c r="B9" s="70" t="s">
        <v>5</v>
      </c>
      <c r="C9" s="70" t="s">
        <v>6</v>
      </c>
      <c r="D9" s="70" t="s">
        <v>7</v>
      </c>
      <c r="E9" s="70" t="s">
        <v>8</v>
      </c>
      <c r="F9" s="70" t="s">
        <v>9</v>
      </c>
      <c r="G9" s="71" t="s">
        <v>10</v>
      </c>
      <c r="H9" s="71" t="s">
        <v>11</v>
      </c>
      <c r="I9" s="72"/>
      <c r="J9" s="88" t="s">
        <v>12</v>
      </c>
      <c r="K9" s="89" t="s">
        <v>13</v>
      </c>
      <c r="L9" s="71" t="s">
        <v>14</v>
      </c>
      <c r="M9" s="71" t="s">
        <v>15</v>
      </c>
    </row>
    <row r="10" spans="1:13" ht="15" customHeight="1" x14ac:dyDescent="0.25">
      <c r="A10" s="185" t="s">
        <v>16</v>
      </c>
      <c r="B10" s="182" t="s">
        <v>17</v>
      </c>
      <c r="C10" s="182" t="s">
        <v>18</v>
      </c>
      <c r="D10" s="182" t="s">
        <v>19</v>
      </c>
      <c r="E10" s="182" t="s">
        <v>20</v>
      </c>
      <c r="F10" s="182" t="s">
        <v>21</v>
      </c>
      <c r="G10" s="182" t="s">
        <v>22</v>
      </c>
      <c r="H10" s="182" t="s">
        <v>23</v>
      </c>
      <c r="I10" s="193"/>
      <c r="J10" s="182" t="s">
        <v>24</v>
      </c>
      <c r="K10" s="182" t="s">
        <v>25</v>
      </c>
      <c r="L10" s="182" t="s">
        <v>26</v>
      </c>
      <c r="M10" s="182" t="s">
        <v>27</v>
      </c>
    </row>
    <row r="11" spans="1:13" ht="15" customHeight="1" x14ac:dyDescent="0.25">
      <c r="A11" s="186"/>
      <c r="B11" s="183"/>
      <c r="C11" s="183"/>
      <c r="D11" s="183"/>
      <c r="E11" s="183"/>
      <c r="F11" s="183"/>
      <c r="G11" s="183"/>
      <c r="H11" s="183"/>
      <c r="I11" s="194"/>
      <c r="J11" s="183"/>
      <c r="K11" s="183"/>
      <c r="L11" s="183"/>
      <c r="M11" s="183"/>
    </row>
    <row r="12" spans="1:13" ht="58.5" customHeight="1" x14ac:dyDescent="0.25">
      <c r="A12" s="187"/>
      <c r="B12" s="184"/>
      <c r="C12" s="184"/>
      <c r="D12" s="184"/>
      <c r="E12" s="184"/>
      <c r="F12" s="184"/>
      <c r="G12" s="184"/>
      <c r="H12" s="184"/>
      <c r="I12" s="195"/>
      <c r="J12" s="184"/>
      <c r="K12" s="184"/>
      <c r="L12" s="184"/>
      <c r="M12" s="184"/>
    </row>
    <row r="13" spans="1:13" ht="102" customHeight="1" x14ac:dyDescent="0.25">
      <c r="A13" s="232" t="s">
        <v>28</v>
      </c>
      <c r="B13" s="233">
        <v>0.05</v>
      </c>
      <c r="C13" s="233" t="s">
        <v>29</v>
      </c>
      <c r="D13" s="233" t="s">
        <v>30</v>
      </c>
      <c r="E13" s="144"/>
      <c r="F13" s="90"/>
      <c r="G13" s="73">
        <f t="shared" ref="G13:G18" si="0">B13*$M$3</f>
        <v>0</v>
      </c>
      <c r="H13" s="21"/>
      <c r="I13" s="74"/>
      <c r="J13" s="81"/>
      <c r="K13" s="82"/>
      <c r="L13" s="64"/>
      <c r="M13" s="75">
        <f t="shared" ref="M13:M18" si="1">G13*K13/100</f>
        <v>0</v>
      </c>
    </row>
    <row r="14" spans="1:13" ht="141" x14ac:dyDescent="0.25">
      <c r="A14" s="232" t="s">
        <v>31</v>
      </c>
      <c r="B14" s="233">
        <v>0.35</v>
      </c>
      <c r="C14" s="233" t="s">
        <v>32</v>
      </c>
      <c r="D14" s="233" t="s">
        <v>33</v>
      </c>
      <c r="E14" s="144"/>
      <c r="F14" s="90"/>
      <c r="G14" s="73">
        <f t="shared" si="0"/>
        <v>0</v>
      </c>
      <c r="H14" s="21"/>
      <c r="I14" s="74"/>
      <c r="J14" s="81"/>
      <c r="K14" s="82"/>
      <c r="L14" s="65"/>
      <c r="M14" s="75">
        <f t="shared" si="1"/>
        <v>0</v>
      </c>
    </row>
    <row r="15" spans="1:13" ht="115.5" x14ac:dyDescent="0.25">
      <c r="A15" s="232" t="s">
        <v>34</v>
      </c>
      <c r="B15" s="233">
        <v>0.3</v>
      </c>
      <c r="C15" s="233" t="s">
        <v>35</v>
      </c>
      <c r="D15" s="233" t="s">
        <v>36</v>
      </c>
      <c r="E15" s="144"/>
      <c r="F15" s="90"/>
      <c r="G15" s="73">
        <f t="shared" si="0"/>
        <v>0</v>
      </c>
      <c r="H15" s="21"/>
      <c r="I15" s="74"/>
      <c r="J15" s="81"/>
      <c r="K15" s="65"/>
      <c r="L15" s="66"/>
      <c r="M15" s="75">
        <f t="shared" si="1"/>
        <v>0</v>
      </c>
    </row>
    <row r="16" spans="1:13" ht="127.5" x14ac:dyDescent="0.25">
      <c r="A16" s="234" t="s">
        <v>37</v>
      </c>
      <c r="B16" s="233">
        <v>0.3</v>
      </c>
      <c r="C16" s="233" t="s">
        <v>38</v>
      </c>
      <c r="D16" s="233" t="s">
        <v>39</v>
      </c>
      <c r="E16" s="144"/>
      <c r="F16" s="90"/>
      <c r="G16" s="73">
        <f t="shared" si="0"/>
        <v>0</v>
      </c>
      <c r="H16" s="21"/>
      <c r="I16" s="74"/>
      <c r="J16" s="81"/>
      <c r="K16" s="65"/>
      <c r="L16" s="66"/>
      <c r="M16" s="75">
        <f t="shared" si="1"/>
        <v>0</v>
      </c>
    </row>
    <row r="17" spans="1:13" ht="26.25" customHeight="1" x14ac:dyDescent="0.25">
      <c r="A17" s="234"/>
      <c r="B17" s="233"/>
      <c r="C17" s="233"/>
      <c r="D17" s="233"/>
      <c r="E17" s="144"/>
      <c r="F17" s="90"/>
      <c r="G17" s="73">
        <f t="shared" si="0"/>
        <v>0</v>
      </c>
      <c r="H17" s="21"/>
      <c r="I17" s="74"/>
      <c r="J17" s="81"/>
      <c r="K17" s="82"/>
      <c r="L17" s="65"/>
      <c r="M17" s="75">
        <f t="shared" si="1"/>
        <v>0</v>
      </c>
    </row>
    <row r="18" spans="1:13" ht="24" customHeight="1" x14ac:dyDescent="0.25">
      <c r="A18" s="234"/>
      <c r="B18" s="233"/>
      <c r="C18" s="233"/>
      <c r="D18" s="233"/>
      <c r="E18" s="144"/>
      <c r="F18" s="90"/>
      <c r="G18" s="73">
        <f t="shared" si="0"/>
        <v>0</v>
      </c>
      <c r="H18" s="21"/>
      <c r="I18" s="74"/>
      <c r="J18" s="81"/>
      <c r="K18" s="82"/>
      <c r="L18" s="21"/>
      <c r="M18" s="75">
        <f t="shared" si="1"/>
        <v>0</v>
      </c>
    </row>
    <row r="19" spans="1:13" ht="15.75" x14ac:dyDescent="0.25">
      <c r="A19" s="76" t="s">
        <v>40</v>
      </c>
      <c r="B19" s="77">
        <f>SUM(B13:B18)</f>
        <v>1</v>
      </c>
      <c r="C19" s="78"/>
      <c r="D19" s="78"/>
      <c r="E19" s="78"/>
      <c r="F19" s="78"/>
      <c r="G19" s="69"/>
      <c r="H19" s="69"/>
      <c r="I19" s="69"/>
      <c r="J19" s="84"/>
      <c r="K19" s="83"/>
      <c r="L19" s="69"/>
      <c r="M19" s="79">
        <f>SUM(M13:M18)</f>
        <v>0</v>
      </c>
    </row>
    <row r="20" spans="1:13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5.75" x14ac:dyDescent="0.25">
      <c r="A21" s="80" t="s">
        <v>41</v>
      </c>
      <c r="B21" s="13"/>
      <c r="C21" s="13"/>
      <c r="D21" s="13"/>
      <c r="E21" s="13"/>
      <c r="F21" s="13"/>
      <c r="G21" s="13"/>
      <c r="H21" s="13"/>
      <c r="I21" s="13"/>
      <c r="J21" s="13"/>
      <c r="K21" s="7"/>
      <c r="L21" s="7"/>
      <c r="M21" s="7"/>
    </row>
    <row r="22" spans="1:13" ht="15" customHeight="1" x14ac:dyDescent="0.2">
      <c r="A22" s="161" t="s">
        <v>42</v>
      </c>
      <c r="B22" s="162" t="s">
        <v>43</v>
      </c>
      <c r="C22" s="162" t="s">
        <v>44</v>
      </c>
      <c r="D22" s="162" t="s">
        <v>45</v>
      </c>
      <c r="E22" s="162" t="s">
        <v>46</v>
      </c>
      <c r="F22" s="157"/>
      <c r="G22" s="158"/>
      <c r="I22" s="156"/>
      <c r="K22" s="7"/>
      <c r="L22" s="7"/>
      <c r="M22" s="7"/>
    </row>
    <row r="23" spans="1:13" ht="38.25" x14ac:dyDescent="0.2">
      <c r="A23" s="161" t="s">
        <v>47</v>
      </c>
      <c r="B23" s="162" t="s">
        <v>48</v>
      </c>
      <c r="C23" s="162" t="s">
        <v>49</v>
      </c>
      <c r="D23" s="162" t="s">
        <v>50</v>
      </c>
      <c r="E23" s="162" t="s">
        <v>51</v>
      </c>
      <c r="F23" s="157"/>
      <c r="G23" s="158"/>
      <c r="I23" s="156"/>
      <c r="K23" s="7"/>
      <c r="L23" s="91"/>
      <c r="M23" s="7"/>
    </row>
    <row r="24" spans="1:13" ht="46.5" customHeight="1" x14ac:dyDescent="0.2">
      <c r="A24" s="163" t="s">
        <v>52</v>
      </c>
      <c r="B24" s="164" t="s">
        <v>53</v>
      </c>
      <c r="C24" s="164" t="s">
        <v>54</v>
      </c>
      <c r="D24" s="164" t="s">
        <v>55</v>
      </c>
      <c r="E24" s="164" t="s">
        <v>56</v>
      </c>
      <c r="F24" s="159"/>
      <c r="G24" s="160"/>
      <c r="I24" s="44"/>
      <c r="K24" s="7"/>
      <c r="L24" s="7"/>
      <c r="M24" s="7"/>
    </row>
    <row r="25" spans="1:13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5" customHeight="1" x14ac:dyDescent="0.25">
      <c r="A26" s="197" t="s">
        <v>26</v>
      </c>
      <c r="B26" s="199" t="s">
        <v>57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7" spans="1:13" ht="12.75" customHeight="1" x14ac:dyDescent="0.25">
      <c r="A27" s="198"/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</row>
    <row r="28" spans="1:13" ht="12.75" customHeight="1" x14ac:dyDescent="0.25"/>
  </sheetData>
  <sheetProtection algorithmName="SHA-512" hashValue="RplJZQFAC3Wakyz5ZaORKTYHB8iy034HRDLOCknTP+2VuSuzjUHDkRhgeuUt0Ykq3ysMCQXpZQLRsBYLZsbIjg==" saltValue="yUrmkfiqrFu43zvtqO13tQ==" spinCount="100000" sheet="1" objects="1" scenarios="1" selectLockedCells="1"/>
  <protectedRanges>
    <protectedRange sqref="H13:L18" name="Intervallo4_3_1"/>
    <protectedRange sqref="A13:F18" name="Intervallo3_3_1"/>
    <protectedRange sqref="A5:M7" name="Intervallo2_2_1"/>
  </protectedRanges>
  <mergeCells count="22">
    <mergeCell ref="M10:M12"/>
    <mergeCell ref="A26:A27"/>
    <mergeCell ref="B26:G27"/>
    <mergeCell ref="H26:M27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F10:F12"/>
    <mergeCell ref="A1:M2"/>
    <mergeCell ref="A5:M5"/>
    <mergeCell ref="A6:M6"/>
    <mergeCell ref="A7:H7"/>
    <mergeCell ref="I8:J8"/>
    <mergeCell ref="L8:M8"/>
  </mergeCells>
  <dataValidations count="1">
    <dataValidation type="list" allowBlank="1" showInputMessage="1" showErrorMessage="1" sqref="F13:F18" xr:uid="{2EF29CB1-C5A8-47F0-9231-6E7AE0A91662}">
      <formula1>"in linea,positivo,negativo"</formula1>
    </dataValidation>
  </dataValidation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1"/>
  <sheetViews>
    <sheetView view="pageBreakPreview" zoomScaleNormal="100" zoomScaleSheetLayoutView="100" workbookViewId="0">
      <selection activeCell="I25" sqref="I25:I27"/>
    </sheetView>
  </sheetViews>
  <sheetFormatPr defaultColWidth="11.42578125" defaultRowHeight="11.25" x14ac:dyDescent="0.2"/>
  <cols>
    <col min="1" max="1" width="18" style="30" customWidth="1"/>
    <col min="2" max="2" width="7.7109375" style="30" bestFit="1" customWidth="1"/>
    <col min="3" max="3" width="19.7109375" style="30" customWidth="1"/>
    <col min="4" max="4" width="31.42578125" style="30" customWidth="1"/>
    <col min="5" max="5" width="6.7109375" style="30" customWidth="1"/>
    <col min="6" max="6" width="7.7109375" style="30" customWidth="1"/>
    <col min="7" max="7" width="2" style="30" bestFit="1" customWidth="1"/>
    <col min="8" max="8" width="15.7109375" style="30" customWidth="1"/>
    <col min="9" max="9" width="9" style="30" customWidth="1"/>
    <col min="10" max="10" width="25.28515625" style="30" customWidth="1"/>
    <col min="11" max="11" width="28.5703125" style="30" customWidth="1"/>
    <col min="12" max="16384" width="11.42578125" style="30"/>
  </cols>
  <sheetData>
    <row r="1" spans="1:11" s="27" customFormat="1" ht="17.25" customHeight="1" x14ac:dyDescent="0.25">
      <c r="A1" s="123" t="s">
        <v>58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</row>
    <row r="2" spans="1:11" s="7" customFormat="1" ht="18.75" customHeight="1" x14ac:dyDescent="0.25">
      <c r="A2" s="222" t="s">
        <v>59</v>
      </c>
      <c r="B2" s="223"/>
      <c r="C2" s="223"/>
      <c r="D2" s="223"/>
      <c r="E2" s="223"/>
      <c r="F2" s="223"/>
      <c r="G2" s="223"/>
      <c r="H2" s="223"/>
      <c r="I2" s="203"/>
      <c r="J2" s="203"/>
      <c r="K2" s="126"/>
    </row>
    <row r="3" spans="1:11" s="7" customFormat="1" ht="12.75" customHeight="1" x14ac:dyDescent="0.2">
      <c r="A3" s="28"/>
      <c r="B3" s="28"/>
      <c r="C3" s="28"/>
      <c r="D3" s="28"/>
      <c r="E3" s="28"/>
      <c r="F3" s="28"/>
      <c r="G3" s="28"/>
      <c r="H3" s="28"/>
      <c r="I3" s="29"/>
      <c r="J3" s="29"/>
    </row>
    <row r="4" spans="1:11" s="7" customFormat="1" ht="12.75" customHeight="1" x14ac:dyDescent="0.2">
      <c r="A4" s="204" t="s">
        <v>60</v>
      </c>
      <c r="B4" s="205"/>
      <c r="C4" s="205"/>
      <c r="D4" s="205"/>
      <c r="E4" s="22"/>
      <c r="F4" s="22"/>
      <c r="G4" s="22"/>
      <c r="H4" s="22"/>
      <c r="I4" s="22"/>
      <c r="J4" s="93"/>
    </row>
    <row r="5" spans="1:11" s="7" customFormat="1" ht="12.75" customHeight="1" x14ac:dyDescent="0.2">
      <c r="A5" s="180" t="s">
        <v>61</v>
      </c>
      <c r="B5" s="181"/>
      <c r="C5" s="181"/>
      <c r="D5" s="181"/>
      <c r="E5" s="181"/>
      <c r="F5" s="181"/>
      <c r="G5" s="181"/>
      <c r="H5" s="181"/>
      <c r="I5" s="181"/>
      <c r="J5" s="206"/>
    </row>
    <row r="6" spans="1:11" s="7" customFormat="1" ht="12.75" customHeight="1" x14ac:dyDescent="0.2">
      <c r="A6" s="190" t="s">
        <v>62</v>
      </c>
      <c r="B6" s="191"/>
      <c r="C6" s="191"/>
      <c r="D6" s="191"/>
      <c r="E6" s="24"/>
      <c r="F6" s="24"/>
      <c r="G6" s="24"/>
      <c r="H6" s="24"/>
      <c r="I6" s="24"/>
      <c r="J6" s="94"/>
    </row>
    <row r="7" spans="1:11" ht="12" thickBot="1" x14ac:dyDescent="0.25"/>
    <row r="8" spans="1:11" s="31" customFormat="1" x14ac:dyDescent="0.25">
      <c r="A8" s="35" t="s">
        <v>4</v>
      </c>
      <c r="B8" s="36" t="s">
        <v>5</v>
      </c>
      <c r="C8" s="36" t="s">
        <v>6</v>
      </c>
      <c r="D8" s="36" t="s">
        <v>7</v>
      </c>
      <c r="E8" s="36" t="s">
        <v>8</v>
      </c>
      <c r="F8" s="36" t="s">
        <v>9</v>
      </c>
      <c r="G8" s="36"/>
      <c r="H8" s="36" t="s">
        <v>10</v>
      </c>
      <c r="I8" s="36" t="s">
        <v>11</v>
      </c>
      <c r="J8" s="37" t="s">
        <v>63</v>
      </c>
      <c r="K8" s="37" t="s">
        <v>14</v>
      </c>
    </row>
    <row r="9" spans="1:11" s="32" customFormat="1" ht="130.5" customHeight="1" thickBot="1" x14ac:dyDescent="0.3">
      <c r="A9" s="95" t="s">
        <v>64</v>
      </c>
      <c r="B9" s="96" t="s">
        <v>65</v>
      </c>
      <c r="C9" s="96" t="s">
        <v>66</v>
      </c>
      <c r="D9" s="96" t="s">
        <v>67</v>
      </c>
      <c r="E9" s="96" t="s">
        <v>68</v>
      </c>
      <c r="F9" s="96" t="s">
        <v>69</v>
      </c>
      <c r="G9" s="96"/>
      <c r="H9" s="96" t="s">
        <v>70</v>
      </c>
      <c r="I9" s="96" t="s">
        <v>71</v>
      </c>
      <c r="J9" s="96" t="s">
        <v>72</v>
      </c>
      <c r="K9" s="96" t="s">
        <v>73</v>
      </c>
    </row>
    <row r="10" spans="1:11" ht="42.4" customHeight="1" x14ac:dyDescent="0.2">
      <c r="A10" s="211" t="s">
        <v>74</v>
      </c>
      <c r="B10" s="224">
        <v>25</v>
      </c>
      <c r="C10" s="109" t="s">
        <v>75</v>
      </c>
      <c r="D10" s="109" t="s">
        <v>76</v>
      </c>
      <c r="E10" s="127">
        <v>50</v>
      </c>
      <c r="F10" s="98"/>
      <c r="G10" s="99"/>
      <c r="H10" s="98"/>
      <c r="I10" s="174">
        <f>+($B$10*E10)/100*H10</f>
        <v>0</v>
      </c>
      <c r="J10" s="145"/>
      <c r="K10" s="170"/>
    </row>
    <row r="11" spans="1:11" ht="39" thickBot="1" x14ac:dyDescent="0.25">
      <c r="A11" s="212"/>
      <c r="B11" s="225"/>
      <c r="C11" s="112" t="s">
        <v>77</v>
      </c>
      <c r="D11" s="128" t="s">
        <v>78</v>
      </c>
      <c r="E11" s="129">
        <v>50</v>
      </c>
      <c r="F11" s="105"/>
      <c r="G11" s="106"/>
      <c r="H11" s="105"/>
      <c r="I11" s="175">
        <f>+($B$10*E11)/100*H11</f>
        <v>0</v>
      </c>
      <c r="J11" s="146"/>
      <c r="K11" s="171"/>
    </row>
    <row r="12" spans="1:11" ht="215.25" customHeight="1" x14ac:dyDescent="0.2">
      <c r="A12" s="207" t="s">
        <v>79</v>
      </c>
      <c r="B12" s="209">
        <v>25</v>
      </c>
      <c r="C12" s="109" t="s">
        <v>80</v>
      </c>
      <c r="D12" s="109" t="s">
        <v>81</v>
      </c>
      <c r="E12" s="127">
        <v>50</v>
      </c>
      <c r="F12" s="98"/>
      <c r="G12" s="99"/>
      <c r="H12" s="98"/>
      <c r="I12" s="174">
        <f>+($B$12*E12)/100*H12</f>
        <v>0</v>
      </c>
      <c r="J12" s="145"/>
      <c r="K12" s="170"/>
    </row>
    <row r="13" spans="1:11" ht="52.5" customHeight="1" thickBot="1" x14ac:dyDescent="0.25">
      <c r="A13" s="208"/>
      <c r="B13" s="210"/>
      <c r="C13" s="112" t="s">
        <v>82</v>
      </c>
      <c r="D13" s="112" t="s">
        <v>83</v>
      </c>
      <c r="E13" s="129">
        <v>50</v>
      </c>
      <c r="F13" s="105"/>
      <c r="G13" s="106"/>
      <c r="H13" s="105"/>
      <c r="I13" s="175">
        <f>+($B$12*E13)/100*H13</f>
        <v>0</v>
      </c>
      <c r="J13" s="146"/>
      <c r="K13" s="171"/>
    </row>
    <row r="14" spans="1:11" ht="88.5" customHeight="1" x14ac:dyDescent="0.2">
      <c r="A14" s="207" t="s">
        <v>84</v>
      </c>
      <c r="B14" s="209">
        <v>25</v>
      </c>
      <c r="C14" s="147" t="s">
        <v>85</v>
      </c>
      <c r="D14" s="147" t="s">
        <v>86</v>
      </c>
      <c r="E14" s="130">
        <v>30</v>
      </c>
      <c r="F14" s="98"/>
      <c r="G14" s="99"/>
      <c r="H14" s="98"/>
      <c r="I14" s="174">
        <f>+($B$14*E14)/100*H14</f>
        <v>0</v>
      </c>
      <c r="J14" s="145"/>
      <c r="K14" s="170"/>
    </row>
    <row r="15" spans="1:11" ht="63.75" x14ac:dyDescent="0.2">
      <c r="A15" s="230"/>
      <c r="B15" s="231"/>
      <c r="C15" s="131" t="s">
        <v>87</v>
      </c>
      <c r="D15" s="131" t="s">
        <v>88</v>
      </c>
      <c r="E15" s="132">
        <v>40</v>
      </c>
      <c r="F15" s="102"/>
      <c r="G15" s="103"/>
      <c r="H15" s="102"/>
      <c r="I15" s="176">
        <f>+($B$14*E15)/100*H15</f>
        <v>0</v>
      </c>
      <c r="J15" s="108"/>
      <c r="K15" s="172"/>
    </row>
    <row r="16" spans="1:11" ht="112.5" customHeight="1" thickBot="1" x14ac:dyDescent="0.25">
      <c r="A16" s="208"/>
      <c r="B16" s="210"/>
      <c r="C16" s="128" t="s">
        <v>89</v>
      </c>
      <c r="D16" s="112" t="s">
        <v>90</v>
      </c>
      <c r="E16" s="148">
        <v>30</v>
      </c>
      <c r="F16" s="105"/>
      <c r="G16" s="106"/>
      <c r="H16" s="105"/>
      <c r="I16" s="175">
        <f>+($B$14*E16)/100*H16</f>
        <v>0</v>
      </c>
      <c r="J16" s="146"/>
      <c r="K16" s="171"/>
    </row>
    <row r="17" spans="1:11" ht="51" x14ac:dyDescent="0.2">
      <c r="A17" s="211" t="s">
        <v>91</v>
      </c>
      <c r="B17" s="224">
        <v>25</v>
      </c>
      <c r="C17" s="109" t="s">
        <v>92</v>
      </c>
      <c r="D17" s="109" t="s">
        <v>93</v>
      </c>
      <c r="E17" s="97">
        <v>50</v>
      </c>
      <c r="F17" s="98"/>
      <c r="G17" s="99"/>
      <c r="H17" s="98"/>
      <c r="I17" s="174">
        <f>+($B$17*E17)/100*H17</f>
        <v>0</v>
      </c>
      <c r="J17" s="100"/>
      <c r="K17" s="170"/>
    </row>
    <row r="18" spans="1:11" ht="42" customHeight="1" x14ac:dyDescent="0.2">
      <c r="A18" s="226"/>
      <c r="B18" s="227"/>
      <c r="C18" s="110" t="s">
        <v>94</v>
      </c>
      <c r="D18" s="110" t="s">
        <v>95</v>
      </c>
      <c r="E18" s="101">
        <v>30</v>
      </c>
      <c r="F18" s="102"/>
      <c r="G18" s="103"/>
      <c r="H18" s="102"/>
      <c r="I18" s="176">
        <f>+($B$17*E18)/100*H18</f>
        <v>0</v>
      </c>
      <c r="J18" s="104"/>
      <c r="K18" s="172"/>
    </row>
    <row r="19" spans="1:11" ht="39" thickBot="1" x14ac:dyDescent="0.25">
      <c r="A19" s="212"/>
      <c r="B19" s="225"/>
      <c r="C19" s="112" t="s">
        <v>96</v>
      </c>
      <c r="D19" s="112" t="s">
        <v>97</v>
      </c>
      <c r="E19" s="111">
        <v>20</v>
      </c>
      <c r="F19" s="105"/>
      <c r="G19" s="106"/>
      <c r="H19" s="105"/>
      <c r="I19" s="175">
        <f>+($B$17*E19)/100*H19</f>
        <v>0</v>
      </c>
      <c r="J19" s="107"/>
      <c r="K19" s="171"/>
    </row>
    <row r="20" spans="1:11" ht="27.75" thickBot="1" x14ac:dyDescent="0.25">
      <c r="A20" s="113" t="s">
        <v>40</v>
      </c>
      <c r="B20" s="114">
        <f>+SUM(B10:B19)</f>
        <v>100</v>
      </c>
      <c r="C20" s="133"/>
      <c r="D20" s="134"/>
      <c r="E20" s="134">
        <f>SUM(E10:E19)/4</f>
        <v>100</v>
      </c>
      <c r="F20" s="115"/>
      <c r="G20" s="116"/>
      <c r="H20" s="117" t="s">
        <v>98</v>
      </c>
      <c r="I20" s="177">
        <f>SUM(I10:I19)</f>
        <v>0</v>
      </c>
      <c r="J20" s="118"/>
      <c r="K20" s="169"/>
    </row>
    <row r="21" spans="1:11" ht="12.75" x14ac:dyDescent="0.2">
      <c r="A21" s="199"/>
      <c r="B21" s="199"/>
      <c r="C21" s="199"/>
      <c r="D21" s="199"/>
      <c r="E21" s="199"/>
      <c r="F21" s="199"/>
      <c r="G21" s="219"/>
      <c r="H21" s="120" t="s">
        <v>99</v>
      </c>
      <c r="I21" s="220">
        <f>I20/400</f>
        <v>0</v>
      </c>
      <c r="J21" s="121"/>
      <c r="K21" s="168"/>
    </row>
    <row r="22" spans="1:11" ht="14.25" x14ac:dyDescent="0.2">
      <c r="A22" s="199"/>
      <c r="B22" s="199"/>
      <c r="C22" s="199"/>
      <c r="D22" s="199"/>
      <c r="E22" s="199"/>
      <c r="F22" s="199"/>
      <c r="G22" s="219"/>
      <c r="H22" s="8" t="s">
        <v>100</v>
      </c>
      <c r="I22" s="221"/>
      <c r="J22" s="122"/>
      <c r="K22" s="119"/>
    </row>
    <row r="23" spans="1:11" ht="12.75" x14ac:dyDescent="0.2">
      <c r="A23" s="42" t="s">
        <v>41</v>
      </c>
      <c r="B23" s="13"/>
      <c r="C23" s="13"/>
      <c r="D23" s="13"/>
      <c r="E23" s="7"/>
      <c r="F23" s="7"/>
      <c r="G23" s="33"/>
      <c r="H23" s="9"/>
      <c r="I23" s="9"/>
      <c r="J23" s="34"/>
      <c r="K23" s="26"/>
    </row>
    <row r="24" spans="1:11" ht="22.5" x14ac:dyDescent="0.2">
      <c r="A24" s="10" t="s">
        <v>42</v>
      </c>
      <c r="B24" s="228" t="s">
        <v>101</v>
      </c>
      <c r="C24" s="229"/>
      <c r="D24" s="13"/>
      <c r="E24" s="13"/>
      <c r="F24" s="13"/>
      <c r="G24" s="149"/>
      <c r="H24" s="38" t="s">
        <v>102</v>
      </c>
      <c r="I24" s="135">
        <f>IF(I21&lt;0.25,0,IF(AND(I21&gt;=0.25,I21&lt;0.5),C38,IF(AND(I21&gt;=0.5,I21&lt;0.6),C37,IF(AND(I21&gt;=0.6,I21&lt;0.7),C36,IF(AND(I21&gt;=0.7,I21&lt;0.85),C35,C34)))))</f>
        <v>0</v>
      </c>
      <c r="J24" s="150"/>
      <c r="K24" s="151"/>
    </row>
    <row r="25" spans="1:11" ht="11.25" customHeight="1" x14ac:dyDescent="0.25">
      <c r="A25" s="14" t="s">
        <v>103</v>
      </c>
      <c r="B25" s="11" t="s">
        <v>104</v>
      </c>
      <c r="C25" s="12" t="s">
        <v>105</v>
      </c>
      <c r="D25" s="13"/>
      <c r="E25" s="13"/>
      <c r="F25" s="13"/>
      <c r="G25" s="215"/>
      <c r="H25" s="39" t="s">
        <v>106</v>
      </c>
      <c r="I25" s="216">
        <f>I24*K2</f>
        <v>0</v>
      </c>
      <c r="J25" s="152"/>
      <c r="K25" s="165"/>
    </row>
    <row r="26" spans="1:11" ht="11.25" customHeight="1" x14ac:dyDescent="0.25">
      <c r="A26" s="15">
        <v>1</v>
      </c>
      <c r="B26" s="16" t="s">
        <v>107</v>
      </c>
      <c r="C26" s="16" t="s">
        <v>108</v>
      </c>
      <c r="D26" s="13"/>
      <c r="E26" s="13"/>
      <c r="F26" s="13"/>
      <c r="G26" s="215"/>
      <c r="H26" s="40" t="s">
        <v>109</v>
      </c>
      <c r="I26" s="217"/>
      <c r="J26" s="153"/>
      <c r="K26" s="166"/>
    </row>
    <row r="27" spans="1:11" ht="11.25" customHeight="1" x14ac:dyDescent="0.25">
      <c r="A27" s="16">
        <v>2</v>
      </c>
      <c r="B27" s="16" t="s">
        <v>110</v>
      </c>
      <c r="C27" s="16" t="s">
        <v>111</v>
      </c>
      <c r="D27" s="13"/>
      <c r="E27" s="13"/>
      <c r="F27" s="13"/>
      <c r="G27" s="215"/>
      <c r="H27" s="41" t="s">
        <v>112</v>
      </c>
      <c r="I27" s="218"/>
      <c r="J27" s="154"/>
      <c r="K27" s="167"/>
    </row>
    <row r="28" spans="1:11" ht="12.75" x14ac:dyDescent="0.2">
      <c r="A28" s="16">
        <v>3</v>
      </c>
      <c r="B28" s="16" t="s">
        <v>113</v>
      </c>
      <c r="C28" s="16" t="s">
        <v>114</v>
      </c>
      <c r="D28" s="13"/>
      <c r="E28" s="13"/>
      <c r="F28" s="13"/>
      <c r="G28" s="13"/>
      <c r="H28" s="13"/>
      <c r="I28" s="13"/>
      <c r="J28" s="13"/>
      <c r="K28" s="18"/>
    </row>
    <row r="29" spans="1:11" ht="12.75" x14ac:dyDescent="0.2">
      <c r="A29" s="16">
        <v>4</v>
      </c>
      <c r="B29" s="16" t="s">
        <v>115</v>
      </c>
      <c r="C29" s="16" t="s">
        <v>116</v>
      </c>
      <c r="D29" s="13"/>
      <c r="E29" s="13"/>
      <c r="F29" s="13"/>
      <c r="G29" s="13"/>
      <c r="H29" s="13"/>
      <c r="I29" s="155"/>
      <c r="J29" s="13"/>
      <c r="K29" s="18"/>
    </row>
    <row r="30" spans="1:11" ht="57.75" customHeight="1" x14ac:dyDescent="0.2">
      <c r="A30" s="213" t="s">
        <v>117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</row>
    <row r="31" spans="1:11" ht="30.6" customHeight="1" x14ac:dyDescent="0.2">
      <c r="A31" s="200" t="s">
        <v>118</v>
      </c>
      <c r="B31" s="200"/>
      <c r="C31" s="200"/>
      <c r="D31" s="200"/>
      <c r="E31" s="7"/>
      <c r="F31" s="7"/>
      <c r="G31" s="7"/>
      <c r="H31" s="7"/>
      <c r="I31" s="7"/>
      <c r="J31" s="7"/>
    </row>
    <row r="32" spans="1:11" ht="12.75" x14ac:dyDescent="0.2">
      <c r="A32" s="201" t="s">
        <v>119</v>
      </c>
      <c r="B32" s="202" t="s">
        <v>120</v>
      </c>
      <c r="C32" s="17" t="s">
        <v>121</v>
      </c>
      <c r="D32" s="18"/>
      <c r="E32" s="7"/>
      <c r="F32" s="7"/>
      <c r="G32" s="7"/>
      <c r="H32" s="7"/>
      <c r="I32" s="7"/>
      <c r="J32" s="7"/>
    </row>
    <row r="33" spans="1:10" ht="22.5" x14ac:dyDescent="0.2">
      <c r="A33" s="201"/>
      <c r="B33" s="202"/>
      <c r="C33" s="19" t="s">
        <v>122</v>
      </c>
      <c r="D33" s="18"/>
      <c r="E33" s="7"/>
      <c r="F33" s="7"/>
      <c r="G33" s="7"/>
      <c r="H33" s="7"/>
      <c r="I33" s="7"/>
      <c r="J33" s="7"/>
    </row>
    <row r="34" spans="1:10" ht="22.5" x14ac:dyDescent="0.2">
      <c r="A34" s="20" t="s">
        <v>123</v>
      </c>
      <c r="B34" s="16" t="s">
        <v>124</v>
      </c>
      <c r="C34" s="59">
        <v>1</v>
      </c>
      <c r="D34" s="18"/>
      <c r="E34" s="7"/>
      <c r="F34" s="7"/>
      <c r="G34" s="7"/>
      <c r="H34" s="7"/>
      <c r="I34" s="7"/>
      <c r="J34" s="7"/>
    </row>
    <row r="35" spans="1:10" ht="22.5" x14ac:dyDescent="0.2">
      <c r="A35" s="20" t="s">
        <v>125</v>
      </c>
      <c r="B35" s="16" t="s">
        <v>126</v>
      </c>
      <c r="C35" s="60">
        <v>0.9</v>
      </c>
      <c r="D35" s="18"/>
      <c r="E35" s="7"/>
      <c r="F35" s="7"/>
      <c r="G35" s="7"/>
      <c r="H35" s="7"/>
      <c r="I35" s="7"/>
      <c r="J35" s="7"/>
    </row>
    <row r="36" spans="1:10" ht="22.5" x14ac:dyDescent="0.2">
      <c r="A36" s="20" t="s">
        <v>127</v>
      </c>
      <c r="B36" s="16" t="s">
        <v>128</v>
      </c>
      <c r="C36" s="60">
        <v>0.8</v>
      </c>
      <c r="D36" s="18"/>
      <c r="E36" s="7"/>
      <c r="F36" s="7"/>
      <c r="G36" s="7"/>
      <c r="H36" s="7"/>
      <c r="I36" s="7"/>
      <c r="J36" s="7"/>
    </row>
    <row r="37" spans="1:10" ht="22.5" x14ac:dyDescent="0.2">
      <c r="A37" s="20" t="s">
        <v>129</v>
      </c>
      <c r="B37" s="16" t="s">
        <v>130</v>
      </c>
      <c r="C37" s="60">
        <v>0.7</v>
      </c>
      <c r="D37" s="18"/>
      <c r="E37" s="7"/>
      <c r="F37" s="7"/>
      <c r="G37" s="7"/>
      <c r="H37" s="7"/>
      <c r="I37" s="7"/>
      <c r="J37" s="7"/>
    </row>
    <row r="38" spans="1:10" ht="22.5" x14ac:dyDescent="0.2">
      <c r="A38" s="20" t="s">
        <v>131</v>
      </c>
      <c r="B38" s="16" t="s">
        <v>132</v>
      </c>
      <c r="C38" s="60">
        <v>0.5</v>
      </c>
      <c r="D38" s="18"/>
      <c r="E38" s="13"/>
      <c r="F38" s="13"/>
      <c r="G38" s="13"/>
      <c r="H38" s="13"/>
      <c r="I38" s="13"/>
    </row>
    <row r="39" spans="1:10" ht="12.75" x14ac:dyDescent="0.2">
      <c r="A39" s="61"/>
      <c r="B39" s="62"/>
      <c r="C39" s="63"/>
      <c r="D39" s="18"/>
      <c r="E39" s="13"/>
      <c r="F39" s="13"/>
      <c r="G39" s="13"/>
      <c r="H39" s="13"/>
      <c r="I39" s="13"/>
    </row>
    <row r="40" spans="1:10" ht="50.25" customHeight="1" x14ac:dyDescent="0.2"/>
    <row r="41" spans="1:10" ht="12.75" x14ac:dyDescent="0.2">
      <c r="G41" s="7"/>
      <c r="H41" s="7"/>
      <c r="I41" s="7"/>
      <c r="J41" s="7"/>
    </row>
  </sheetData>
  <sheetProtection password="8DF9" sheet="1" formatCells="0" formatColumns="0" formatRows="0"/>
  <protectedRanges>
    <protectedRange sqref="A4:J6" name="Intervallo1_1"/>
    <protectedRange sqref="J10:J19" name="Intervallo3_1"/>
    <protectedRange sqref="H10:H19" name="Intervallo2_1"/>
    <protectedRange sqref="F10:F19" name="Intervallo1"/>
  </protectedRanges>
  <mergeCells count="23">
    <mergeCell ref="A2:H2"/>
    <mergeCell ref="B10:B11"/>
    <mergeCell ref="A17:A19"/>
    <mergeCell ref="B17:B19"/>
    <mergeCell ref="B24:C24"/>
    <mergeCell ref="A14:A16"/>
    <mergeCell ref="B14:B16"/>
    <mergeCell ref="A31:D31"/>
    <mergeCell ref="A32:A33"/>
    <mergeCell ref="B32:B33"/>
    <mergeCell ref="I2:J2"/>
    <mergeCell ref="A4:D4"/>
    <mergeCell ref="A5:J5"/>
    <mergeCell ref="A12:A13"/>
    <mergeCell ref="B12:B13"/>
    <mergeCell ref="A6:D6"/>
    <mergeCell ref="A10:A11"/>
    <mergeCell ref="A30:K30"/>
    <mergeCell ref="G25:G27"/>
    <mergeCell ref="I25:I27"/>
    <mergeCell ref="A21:F22"/>
    <mergeCell ref="G21:G22"/>
    <mergeCell ref="I21:I22"/>
  </mergeCells>
  <phoneticPr fontId="3" type="noConversion"/>
  <pageMargins left="0.31496062992125984" right="0.31496062992125984" top="0.35433070866141736" bottom="0.35433070866141736" header="0.31496062992125984" footer="0.31496062992125984"/>
  <pageSetup paperSize="9" scale="55" orientation="portrait" r:id="rId1"/>
  <ignoredErrors>
    <ignoredError sqref="I22:I23 I26:I2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8"/>
  <sheetViews>
    <sheetView topLeftCell="A4" workbookViewId="0">
      <selection activeCell="G10" sqref="G10"/>
    </sheetView>
  </sheetViews>
  <sheetFormatPr defaultColWidth="11.42578125" defaultRowHeight="12.75" x14ac:dyDescent="0.2"/>
  <cols>
    <col min="1" max="1" width="4.42578125" style="7" customWidth="1"/>
    <col min="2" max="6" width="11.42578125" style="7"/>
    <col min="7" max="7" width="12" style="7" bestFit="1" customWidth="1"/>
    <col min="8" max="16384" width="11.42578125" style="7"/>
  </cols>
  <sheetData>
    <row r="1" spans="1:12" x14ac:dyDescent="0.2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13" customFormat="1" x14ac:dyDescent="0.2">
      <c r="A2" s="44" t="s">
        <v>133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x14ac:dyDescent="0.2">
      <c r="B4" s="138" t="s">
        <v>134</v>
      </c>
      <c r="C4" s="139"/>
      <c r="D4" s="139"/>
      <c r="E4" s="139"/>
      <c r="F4" s="22"/>
      <c r="G4" s="22"/>
      <c r="H4" s="22"/>
      <c r="I4" s="22"/>
      <c r="J4" s="22"/>
      <c r="K4" s="23"/>
    </row>
    <row r="5" spans="1:12" x14ac:dyDescent="0.2">
      <c r="B5" s="140" t="s">
        <v>135</v>
      </c>
      <c r="C5" s="141"/>
      <c r="D5" s="141"/>
      <c r="E5" s="141"/>
      <c r="F5" s="45"/>
      <c r="G5" s="45" t="s">
        <v>136</v>
      </c>
      <c r="H5" s="45"/>
      <c r="I5" s="45"/>
      <c r="J5" s="45"/>
      <c r="K5" s="46"/>
    </row>
    <row r="6" spans="1:12" x14ac:dyDescent="0.2">
      <c r="B6" s="142" t="s">
        <v>137</v>
      </c>
      <c r="C6" s="143"/>
      <c r="D6" s="143"/>
      <c r="E6" s="143"/>
      <c r="F6" s="24"/>
      <c r="G6" s="24"/>
      <c r="H6" s="24"/>
      <c r="I6" s="24"/>
      <c r="J6" s="24"/>
      <c r="K6" s="25"/>
    </row>
    <row r="8" spans="1:12" x14ac:dyDescent="0.2">
      <c r="K8" s="47"/>
    </row>
    <row r="9" spans="1:12" ht="18.75" customHeight="1" x14ac:dyDescent="0.2">
      <c r="B9" s="48" t="s">
        <v>138</v>
      </c>
      <c r="C9" s="49"/>
      <c r="D9" s="49"/>
      <c r="E9" s="49"/>
      <c r="F9" s="50"/>
      <c r="G9" s="136" t="e">
        <f>#REF!</f>
        <v>#REF!</v>
      </c>
      <c r="H9" s="49"/>
      <c r="I9" s="49"/>
      <c r="J9" s="49"/>
      <c r="K9" s="51"/>
    </row>
    <row r="10" spans="1:12" ht="21" customHeight="1" thickBot="1" x14ac:dyDescent="0.25">
      <c r="B10" s="52" t="s">
        <v>139</v>
      </c>
      <c r="C10" s="53"/>
      <c r="D10" s="53"/>
      <c r="E10" s="53"/>
      <c r="F10" s="54"/>
      <c r="G10" s="137">
        <f>'D non resp. obiett. comp.'!I25</f>
        <v>0</v>
      </c>
      <c r="H10" s="53"/>
      <c r="I10" s="53"/>
      <c r="J10" s="53"/>
      <c r="K10" s="55"/>
    </row>
    <row r="11" spans="1:12" ht="25.5" customHeight="1" thickTop="1" x14ac:dyDescent="0.2">
      <c r="B11" s="56" t="s">
        <v>140</v>
      </c>
      <c r="C11" s="57"/>
      <c r="D11" s="57"/>
      <c r="E11" s="57"/>
      <c r="F11" s="57"/>
      <c r="G11" s="92" t="e">
        <f>+G9+G10</f>
        <v>#REF!</v>
      </c>
      <c r="H11" s="57"/>
      <c r="I11" s="57"/>
      <c r="J11" s="57"/>
      <c r="K11" s="58"/>
    </row>
    <row r="12" spans="1:12" x14ac:dyDescent="0.2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x14ac:dyDescent="0.2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x14ac:dyDescent="0.2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12" x14ac:dyDescent="0.2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2" x14ac:dyDescent="0.2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</sheetData>
  <sheetProtection password="8DF9" sheet="1" formatRows="0"/>
  <protectedRanges>
    <protectedRange sqref="C4:K6" name="Intervallo1_1"/>
  </protectedRanges>
  <phoneticPr fontId="3" type="noConversion"/>
  <pageMargins left="0.75" right="0.75" top="1" bottom="1" header="0.5" footer="0.5"/>
  <pageSetup paperSize="9" orientation="landscape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9"/>
  <sheetViews>
    <sheetView view="pageBreakPreview" zoomScaleNormal="100" zoomScaleSheetLayoutView="100" workbookViewId="0"/>
  </sheetViews>
  <sheetFormatPr defaultColWidth="11.42578125" defaultRowHeight="15" x14ac:dyDescent="0.25"/>
  <cols>
    <col min="1" max="1" width="150.7109375" style="1" customWidth="1"/>
    <col min="2" max="16384" width="11.42578125" style="1"/>
  </cols>
  <sheetData>
    <row r="1" spans="1:1" ht="32.25" customHeight="1" x14ac:dyDescent="0.25">
      <c r="A1" s="5" t="s">
        <v>141</v>
      </c>
    </row>
    <row r="2" spans="1:1" x14ac:dyDescent="0.25">
      <c r="A2" s="3"/>
    </row>
    <row r="3" spans="1:1" x14ac:dyDescent="0.25">
      <c r="A3" s="3"/>
    </row>
    <row r="4" spans="1:1" x14ac:dyDescent="0.25">
      <c r="A4" s="3" t="s">
        <v>142</v>
      </c>
    </row>
    <row r="5" spans="1:1" x14ac:dyDescent="0.25">
      <c r="A5" s="3" t="s">
        <v>143</v>
      </c>
    </row>
    <row r="6" spans="1:1" ht="24.75" customHeight="1" x14ac:dyDescent="0.25">
      <c r="A6" s="3" t="s">
        <v>144</v>
      </c>
    </row>
    <row r="7" spans="1:1" x14ac:dyDescent="0.25">
      <c r="A7" s="2" t="s">
        <v>145</v>
      </c>
    </row>
    <row r="8" spans="1:1" x14ac:dyDescent="0.25">
      <c r="A8" s="2"/>
    </row>
    <row r="9" spans="1:1" x14ac:dyDescent="0.25">
      <c r="A9" s="6" t="s">
        <v>146</v>
      </c>
    </row>
    <row r="10" spans="1:1" ht="27" customHeight="1" x14ac:dyDescent="0.25">
      <c r="A10" s="2" t="s">
        <v>147</v>
      </c>
    </row>
    <row r="11" spans="1:1" x14ac:dyDescent="0.25">
      <c r="A11" s="2" t="s">
        <v>148</v>
      </c>
    </row>
    <row r="12" spans="1:1" ht="12.75" customHeight="1" x14ac:dyDescent="0.25">
      <c r="A12" s="2"/>
    </row>
    <row r="13" spans="1:1" ht="18.75" customHeight="1" x14ac:dyDescent="0.25">
      <c r="A13" s="6" t="s">
        <v>149</v>
      </c>
    </row>
    <row r="14" spans="1:1" ht="46.5" customHeight="1" x14ac:dyDescent="0.25">
      <c r="A14" s="2" t="s">
        <v>150</v>
      </c>
    </row>
    <row r="15" spans="1:1" x14ac:dyDescent="0.25">
      <c r="A15" s="3" t="s">
        <v>151</v>
      </c>
    </row>
    <row r="16" spans="1:1" x14ac:dyDescent="0.25">
      <c r="A16" s="3" t="s">
        <v>152</v>
      </c>
    </row>
    <row r="17" spans="1:1" x14ac:dyDescent="0.25">
      <c r="A17" s="3" t="s">
        <v>153</v>
      </c>
    </row>
    <row r="18" spans="1:1" x14ac:dyDescent="0.25">
      <c r="A18" s="3" t="s">
        <v>154</v>
      </c>
    </row>
    <row r="19" spans="1:1" ht="27.75" customHeight="1" x14ac:dyDescent="0.25">
      <c r="A19" s="4" t="s">
        <v>148</v>
      </c>
    </row>
  </sheetData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D non resp. obiett.op</vt:lpstr>
      <vt:lpstr>D non resp. obiett. comp.</vt:lpstr>
      <vt:lpstr>Riepilogo valutazione</vt:lpstr>
      <vt:lpstr>RELAZIONE DI SINTESI</vt:lpstr>
      <vt:lpstr>'D non resp. obiett. comp.'!Area_stampa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Gianniello Nicola</dc:creator>
  <cp:keywords/>
  <dc:description/>
  <cp:lastModifiedBy>Francesca Ciannella</cp:lastModifiedBy>
  <cp:revision/>
  <dcterms:created xsi:type="dcterms:W3CDTF">2015-02-09T10:02:19Z</dcterms:created>
  <dcterms:modified xsi:type="dcterms:W3CDTF">2022-09-27T09:17:04Z</dcterms:modified>
  <cp:category/>
  <cp:contentStatus/>
</cp:coreProperties>
</file>