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IPARTIZIONE\OBIETTIVI CAPI UFFICIO\obiettivi CU 2022\Saulino\"/>
    </mc:Choice>
  </mc:AlternateContent>
  <xr:revisionPtr revIDLastSave="0" documentId="13_ncr:1_{FE32B992-5253-4287-AD93-E6E5662B7BD0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Scheda Ass,Mon, Sint" sheetId="11" r:id="rId1"/>
    <sheet name="Scheda comport EP resp str" sheetId="8" r:id="rId2"/>
    <sheet name="Riepilogo valutazione" sheetId="10" r:id="rId3"/>
    <sheet name="RELAZIONE DI SINTESI" sheetId="9" r:id="rId4"/>
  </sheets>
  <definedNames>
    <definedName name="_xlnm.Print_Area" localSheetId="0">'Scheda Ass,Mon, Sint'!$A$1:$N$19</definedName>
    <definedName name="_xlnm.Print_Area" localSheetId="1">'Scheda comport EP resp str'!$A$1:$L$49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1" l="1"/>
  <c r="M12" i="11"/>
  <c r="L12" i="11"/>
  <c r="M11" i="11"/>
  <c r="L11" i="11"/>
  <c r="M10" i="11"/>
  <c r="L10" i="11"/>
  <c r="M9" i="11"/>
  <c r="L9" i="11"/>
  <c r="M8" i="11"/>
  <c r="L8" i="11"/>
  <c r="M7" i="11"/>
  <c r="L7" i="11"/>
  <c r="F29" i="8"/>
  <c r="J19" i="8"/>
  <c r="M13" i="11" l="1"/>
  <c r="G11" i="10" s="1"/>
  <c r="J21" i="8"/>
  <c r="J25" i="8" l="1"/>
  <c r="J28" i="8" l="1"/>
  <c r="J27" i="8"/>
  <c r="J26" i="8"/>
  <c r="J24" i="8"/>
  <c r="J23" i="8"/>
  <c r="J22" i="8"/>
  <c r="J20" i="8"/>
  <c r="J18" i="8"/>
  <c r="J17" i="8"/>
  <c r="J16" i="8"/>
  <c r="J15" i="8"/>
  <c r="J14" i="8"/>
  <c r="J13" i="8"/>
  <c r="J12" i="8"/>
  <c r="J11" i="8"/>
  <c r="J10" i="8"/>
  <c r="J29" i="8" l="1"/>
  <c r="J31" i="8" s="1"/>
  <c r="J33" i="8" s="1"/>
  <c r="J34" i="8" s="1"/>
  <c r="G12" i="10" s="1"/>
  <c r="C29" i="8" l="1"/>
  <c r="G14" i="10" l="1"/>
  <c r="G13" i="10"/>
</calcChain>
</file>

<file path=xl/sharedStrings.xml><?xml version="1.0" encoding="utf-8"?>
<sst xmlns="http://schemas.openxmlformats.org/spreadsheetml/2006/main" count="187" uniqueCount="179">
  <si>
    <t>SCHEDA  DI VALUTAZIONE DEGLI OBIETTIVI OPERATIVI PER IL PERSONALE CAT. EP di I fascia retributiva RESPONSABILE DI STRUTTURA</t>
  </si>
  <si>
    <t>Scheda per l'assegnazione, il monitoraggio, la sintesi e l'autovalutazione dei risultati raggiunti</t>
  </si>
  <si>
    <t>Periodo di valutazione:</t>
  </si>
  <si>
    <t>Nome valutato (cat. EP):  dott.ssa Federica Saulino</t>
  </si>
  <si>
    <t>Soggetto valutatore: dott.ssa Gabriella Formica</t>
  </si>
  <si>
    <t>Obiettivo Operativo</t>
  </si>
  <si>
    <t>Peso</t>
  </si>
  <si>
    <t>Indicatore</t>
  </si>
  <si>
    <t xml:space="preserve">Target </t>
    <phoneticPr fontId="10" type="noConversion"/>
  </si>
  <si>
    <t xml:space="preserve">Monitoraggio
Risultato intermedio al 15 settembre (da trasmettere entro il 30 settembre) </t>
  </si>
  <si>
    <t>Scostamento</t>
    <phoneticPr fontId="10" type="noConversion"/>
  </si>
  <si>
    <t>Sintesi finale
Risultato finale al 31 dicembre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</si>
  <si>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</si>
  <si>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</si>
  <si>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</si>
  <si>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</si>
  <si>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</si>
  <si>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</si>
  <si>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</si>
  <si>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Obiettivo operativo n. 1
Monitoraggio e miglioramento servizi a distanza
A) Pubblicazione on line degli standard di qualità
B) Monitoraggio del grado di soddisfazione dell'utenza in relazione ai servizi a distanza</t>
  </si>
  <si>
    <t xml:space="preserve">Supporto alla sottoscritta per tutti gli adempimenti di competenza che saranno richiesti dall'Ufficio Organizzazione e Performance afferente alla Ripartizione Organizzazione e Sviluppo rispetto ai punti A) e B) indicati nell'obiettivo in parola a seguito di successive comunicazioni, ad oggi non note, da parte del predetto Ufficio 
</t>
  </si>
  <si>
    <t>Obiettivo operativo n. 2
Attuazione e monitoraggio - per la parte di competenza dell'URPC - delle misure di prevenzione della corruzione e trasparenza relative alla formazione e all'aggiornamento del CV sul sito web di Ateneo</t>
  </si>
  <si>
    <t>A) % di ore di formazione fruite nell'anno rispetto alle 8 ore di formazione obbligatoria 
B) aggiornamento del CV : SI/NO</t>
  </si>
  <si>
    <t xml:space="preserve">A) 100%
B) SI
</t>
  </si>
  <si>
    <t>Obiettivo operativo n. 3
Attuazione e monitoraggio - per la parte di competenza dell'URPC - delle ulteriori misure di prevenzione della corruzione e trasparenza previste dalla normativa e dal PIAO (sezione Rischi corruttivi e trasparenza e relative appendici)</t>
  </si>
  <si>
    <t xml:space="preserve">a) Report da cui risulti l'attuazione del 100% delle miure di prevenzione della corruzione, per la parte di competenza : SI/NO
b) report da cui risulti l'avvenuta trasmissione all'URP del 100% dei dati/atti da pubblicare, ai fini dell'attuazione - per la parte di competenza - delle misure di trasparenza previste dalla vigente normativa: SI/NO
</t>
  </si>
  <si>
    <t>a) n. 2 report da cui risulta la trasmissione del 100% dei dati/atti da pubblicare
- 1° report entro il 30.9.2022 per il periodo dall'1.1.2022-15.9.2022
- 2° report entro il 10.1.2023 per il periodo dal'16.9.2022-31.12.2022
b)  n. 2 report  da cui risulti l'attuazione del 100% delle misure:
- 1° report entro il 30.9.2022 per il periodo dall'1.1.2022-15.9.2022
- 2° report entro il 10.1.2023 per il periodo dal'16.9.2022-31.12.2022</t>
  </si>
  <si>
    <t>Obiettivo operativo n. 4
Implementazione delle procedure informatiche di reclutamento del personale T.A.  e dirigente e selezioni interne
A) implementazione delle procedure concorsuali esterne per il personale T.A. e dirigente attraverso la piattaforma PICA (con personalizzazioni dei singoli format di domanda per ciascun concorso bandito);
B) Realizzazione della nuova piattaforma di domande per le selezioni PEO, con personalizzazioni del format PICA;
C) Accesso on-line del candicato ai risultati delle proprie prove.</t>
  </si>
  <si>
    <t>A) %  procedure concorsuali esterne per il personale T.A. e dirigente attraverso la piattaforma PICA
B) stato di avanzamento
C) % procedure concorsuali esterneper il personale T.A. e dirigente per le quali il candidato può consultare on-line la valutazione della propria prova</t>
  </si>
  <si>
    <t xml:space="preserve">A) 100% 
B) realizzazione della nuova piattaforma di domanda per le selezioni PEO, con personalizzazioni del format PICA
C) almeno il 90% delle procedure concluse nel periodo luglio-dicembre 2022
</t>
  </si>
  <si>
    <t>Obiettivo operativo n. 5
Procedure di concorso del personale t.a. e dirigente :digitalizzazione delle prove scritte e delle eventuali prove preselettive</t>
  </si>
  <si>
    <t>% procedure concorsuali (esterne) per le quali sono utilizzati strumenti informatici e digitali ai fini dello svolgimento nelle prove scritte ed eventuali prove preselettive</t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</si>
  <si>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</si>
  <si>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</si>
  <si>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</si>
  <si>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</si>
  <si>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</si>
  <si>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</si>
  <si>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</si>
  <si>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</si>
  <si>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</si>
  <si>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</si>
  <si>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</si>
  <si>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</si>
  <si>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</si>
  <si>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</si>
  <si>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</si>
  <si>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</si>
  <si>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*qualora uno o più obiettivi assegnati dovessero nel corso dell'anno essere soppressi/rimodulati i relativi pesi saranno redistribuiti e/o rimodulati</t>
  </si>
  <si>
    <t>SCHEDA  DI VALUTAZIONE DEI COMPORTAMENTI PER IL PERSONALE EP di I fascia retributiva RESPONSABILE DI STRUTTURA</t>
  </si>
  <si>
    <t>Nome del soggetto che valuta: dott.ssa Gabriella Formica</t>
  </si>
  <si>
    <t>,</t>
  </si>
  <si>
    <t xml:space="preserve"> Nome del responsabile di struttura valutato (cat. EP): dott.ssa Federica Saulino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</si>
  <si>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</si>
  <si>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</si>
  <si>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</si>
  <si>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</si>
  <si>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</si>
  <si>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</si>
  <si>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</si>
  <si>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</si>
  <si>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</si>
  <si>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</si>
  <si>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</si>
  <si>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</si>
  <si>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</si>
  <si>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</si>
  <si>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</si>
  <si>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</si>
  <si>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</si>
  <si>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</si>
  <si>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t xml:space="preserve">Commento a cura del </t>
    </r>
    <r>
      <rPr>
        <u/>
        <sz val="10"/>
        <rFont val="Calibri"/>
        <family val="2"/>
      </rPr>
      <t xml:space="preserve">soggetto valutatore
</t>
    </r>
    <r>
      <rPr>
        <sz val="10"/>
        <rFont val="Calibri"/>
        <family val="2"/>
      </rPr>
      <t>Il commento/motivazione in relazione alla singola voce è obbligatorio nel caso di scostamento in positivo o in negativo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</si>
  <si>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</si>
  <si>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</si>
  <si>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</si>
  <si>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</si>
  <si>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</si>
  <si>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</si>
  <si>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</si>
  <si>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</si>
  <si>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</si>
  <si>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</si>
  <si>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</si>
  <si>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</si>
  <si>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</si>
  <si>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</si>
  <si>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guida con autorevolezza e stile appropriato il proprio gruppo e le interazioni con l'esterno?</t>
  </si>
  <si>
    <t>capacità di gestione del conflitto e sensibilità al clima organizzativo</t>
  </si>
  <si>
    <t>attua modalità di gestione delle dinamiche conflittuali favorendo la negoziazione e cooperazione ed adotta iniziative orientate alla rimozione delle situazioni di disagio?</t>
  </si>
  <si>
    <t xml:space="preserve">interpretazione delle missioni di Ateneo </t>
  </si>
  <si>
    <t>interpreta il proprio ruolo in funzione del contributo alle missioni dell'Ateneo?</t>
  </si>
  <si>
    <t>Gestione e valorizzazione dei collaboratori</t>
  </si>
  <si>
    <t>Approccio per obiettivi nella gestione della struttura</t>
  </si>
  <si>
    <t>ha adottato un approccio per obiettivi nella gestione  della struttura?</t>
  </si>
  <si>
    <t>Feed-back e ASCOLTO dei collaboratori</t>
  </si>
  <si>
    <t>Organizza riunioni programmate per fornire frequenti feed-back  all’Ufficio sull’andamento delle performance di gruppo ed individuali e per l’ASCOLTO dei collaboratori?</t>
  </si>
  <si>
    <t>attenzione allo sviluppo dei collaboratori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</si>
  <si>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</si>
  <si>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</si>
  <si>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</si>
  <si>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</si>
  <si>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</si>
  <si>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Capacità di programmazione</t>
  </si>
  <si>
    <t>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</si>
  <si>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</si>
  <si>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</si>
  <si>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</si>
  <si>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</si>
  <si>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inviato  tutta la documentazione di propria competenza al soggetto valutatore (Dirigente/Presidente CAB),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autovalutazione/valutazione, nonché della tempestiva trasmissione: delle schede di valutazione dei comportamenti individuali del personale t.a. della struttura (Ufficio/Biblioteca d'area); delle schede relative alla valutazione della performance organizzativa della struttura (obiettivo di continuità per gli Uffici/rilevazione customer satisfaction  Alma laurea per le Biblioteche d'area)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</si>
  <si>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</si>
  <si>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</si>
  <si>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</si>
  <si>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</si>
  <si>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</si>
  <si>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</si>
  <si>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</si>
  <si>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</si>
  <si>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</si>
  <si>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</si>
  <si>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</si>
  <si>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</si>
  <si>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</si>
  <si>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</si>
  <si>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</si>
  <si>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</si>
  <si>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</si>
  <si>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</si>
  <si>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</si>
  <si>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</si>
  <si>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</si>
  <si>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</si>
  <si>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</si>
  <si>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</si>
  <si>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</si>
  <si>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</si>
  <si>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</si>
  <si>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EP responsabile di struttura consegua un punteggio ponderato totale relativo alla valutazione dei comportamenti derivante dai giudizi pari  a 100 (ciò accade quando il valore medio del punteggio attribuito a tutti i criteri è pari  1 – SCARSO/MAI): si fa rinvio (al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</si>
  <si>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</si>
  <si>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</si>
  <si>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</si>
  <si>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</si>
  <si>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</si>
  <si>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</si>
  <si>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</si>
  <si>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</si>
  <si>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</si>
  <si>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</si>
  <si>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</si>
  <si>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</si>
  <si>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</si>
  <si>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</si>
  <si>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</si>
  <si>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</si>
  <si>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</si>
  <si>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 xml:space="preserve"> RISULTATO VALUTAZIONE DEL PERSONALE EP di I fascia retributiva RESPONSABILE DI STRUTTURA</t>
  </si>
  <si>
    <t xml:space="preserve">Data:  </t>
  </si>
  <si>
    <t>Nome del responsabile di struttura (cat. EP) valutato: dott.ssa Federica Saulino</t>
  </si>
  <si>
    <t>Capo dell'Ufficio di: Reclutamento Personale Contrattualizzato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</si>
  <si>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</si>
  <si>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</si>
  <si>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</si>
  <si>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</si>
  <si>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</si>
  <si>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</si>
  <si>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</si>
  <si>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</si>
  <si>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</si>
  <si>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</si>
  <si>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</si>
  <si>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</si>
  <si>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</si>
  <si>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</si>
  <si>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</si>
  <si>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di raggiungimento degli obiettivi complessivi attribuiti</t>
  </si>
  <si>
    <t>2.       Orientamento all'utente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</si>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</sst>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u/>
      <sz val="10"/>
      <name val="Calibri"/>
      <family val="2"/>
    </font>
    <font>
      <b/>
      <vertAlign val="subscript"/>
      <sz val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/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2" borderId="2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6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18" fillId="2" borderId="0" xfId="0" applyFont="1" applyFill="1" applyProtection="1">
      <protection locked="0"/>
    </xf>
    <xf numFmtId="9" fontId="0" fillId="0" borderId="0" xfId="0" applyNumberFormat="1"/>
    <xf numFmtId="0" fontId="15" fillId="0" borderId="15" xfId="0" applyFont="1" applyBorder="1"/>
    <xf numFmtId="0" fontId="16" fillId="3" borderId="5" xfId="0" applyFont="1" applyFill="1" applyBorder="1" applyAlignment="1">
      <alignment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4" fillId="0" borderId="0" xfId="0" applyFont="1" applyProtection="1">
      <protection locked="0"/>
    </xf>
    <xf numFmtId="0" fontId="8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9" fontId="6" fillId="0" borderId="8" xfId="0" applyNumberFormat="1" applyFont="1" applyBorder="1" applyAlignment="1">
      <alignment horizontal="center" vertical="top" wrapText="1"/>
    </xf>
    <xf numFmtId="9" fontId="6" fillId="0" borderId="11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/>
    </xf>
    <xf numFmtId="0" fontId="4" fillId="3" borderId="18" xfId="0" applyFont="1" applyFill="1" applyBorder="1"/>
    <xf numFmtId="0" fontId="4" fillId="3" borderId="19" xfId="0" applyFont="1" applyFill="1" applyBorder="1"/>
    <xf numFmtId="9" fontId="4" fillId="2" borderId="29" xfId="3" applyFont="1" applyFill="1" applyBorder="1" applyAlignment="1" applyProtection="1">
      <alignment horizontal="center"/>
    </xf>
    <xf numFmtId="9" fontId="4" fillId="0" borderId="0" xfId="3" applyFont="1" applyProtection="1"/>
    <xf numFmtId="0" fontId="4" fillId="3" borderId="7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5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6" fillId="2" borderId="6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3" borderId="23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7" xfId="0" applyFont="1" applyFill="1" applyBorder="1"/>
    <xf numFmtId="0" fontId="4" fillId="5" borderId="0" xfId="0" applyFont="1" applyFill="1"/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Protection="1">
      <protection locked="0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5" fillId="5" borderId="20" xfId="0" applyFont="1" applyFill="1" applyBorder="1" applyProtection="1">
      <protection locked="0"/>
    </xf>
    <xf numFmtId="0" fontId="4" fillId="5" borderId="20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5" fillId="5" borderId="16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5" fillId="5" borderId="20" xfId="0" applyFont="1" applyFill="1" applyBorder="1" applyAlignment="1" applyProtection="1">
      <alignment horizontal="left" wrapText="1"/>
      <protection locked="0"/>
    </xf>
    <xf numFmtId="0" fontId="4" fillId="5" borderId="6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0" fontId="6" fillId="5" borderId="1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11" fillId="4" borderId="15" xfId="0" applyFont="1" applyFill="1" applyBorder="1" applyAlignment="1">
      <alignment vertical="center" wrapText="1"/>
    </xf>
    <xf numFmtId="0" fontId="3" fillId="6" borderId="11" xfId="2" applyFont="1" applyFill="1" applyBorder="1" applyAlignment="1">
      <alignment wrapText="1"/>
    </xf>
    <xf numFmtId="0" fontId="18" fillId="4" borderId="15" xfId="0" applyFont="1" applyFill="1" applyBorder="1"/>
    <xf numFmtId="0" fontId="22" fillId="5" borderId="0" xfId="0" applyFont="1" applyFill="1"/>
    <xf numFmtId="0" fontId="21" fillId="5" borderId="0" xfId="0" applyFont="1" applyFill="1"/>
    <xf numFmtId="2" fontId="4" fillId="3" borderId="0" xfId="0" applyNumberFormat="1" applyFont="1" applyFill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 vertical="center"/>
    </xf>
    <xf numFmtId="2" fontId="19" fillId="2" borderId="34" xfId="0" applyNumberFormat="1" applyFont="1" applyFill="1" applyBorder="1" applyAlignment="1">
      <alignment vertical="center" wrapText="1"/>
    </xf>
    <xf numFmtId="2" fontId="19" fillId="2" borderId="46" xfId="0" applyNumberFormat="1" applyFont="1" applyFill="1" applyBorder="1" applyAlignment="1">
      <alignment vertical="center" wrapText="1"/>
    </xf>
    <xf numFmtId="2" fontId="19" fillId="2" borderId="0" xfId="0" applyNumberFormat="1" applyFont="1" applyFill="1"/>
    <xf numFmtId="0" fontId="3" fillId="5" borderId="7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5" borderId="10" xfId="0" applyFont="1" applyFill="1" applyBorder="1" applyProtection="1">
      <protection locked="0"/>
    </xf>
    <xf numFmtId="0" fontId="3" fillId="5" borderId="16" xfId="0" applyFont="1" applyFill="1" applyBorder="1" applyProtection="1">
      <protection locked="0"/>
    </xf>
    <xf numFmtId="0" fontId="4" fillId="3" borderId="3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Protection="1">
      <protection locked="0"/>
    </xf>
    <xf numFmtId="0" fontId="4" fillId="3" borderId="22" xfId="0" applyFont="1" applyFill="1" applyBorder="1" applyProtection="1"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2" fontId="4" fillId="3" borderId="22" xfId="0" applyNumberFormat="1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4" fillId="3" borderId="11" xfId="0" applyFont="1" applyFill="1" applyBorder="1" applyProtection="1">
      <protection locked="0"/>
    </xf>
    <xf numFmtId="2" fontId="4" fillId="3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4" fillId="3" borderId="25" xfId="0" applyFont="1" applyFill="1" applyBorder="1" applyProtection="1">
      <protection locked="0"/>
    </xf>
    <xf numFmtId="2" fontId="4" fillId="3" borderId="25" xfId="0" applyNumberFormat="1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Protection="1">
      <protection locked="0"/>
    </xf>
    <xf numFmtId="0" fontId="4" fillId="3" borderId="8" xfId="0" applyFont="1" applyFill="1" applyBorder="1" applyProtection="1">
      <protection locked="0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10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164" fontId="3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>
      <alignment horizontal="left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3" fillId="3" borderId="40" xfId="0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vertical="center"/>
    </xf>
    <xf numFmtId="0" fontId="3" fillId="3" borderId="28" xfId="0" applyFont="1" applyFill="1" applyBorder="1"/>
    <xf numFmtId="2" fontId="4" fillId="3" borderId="2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10" fontId="4" fillId="3" borderId="8" xfId="0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2" fontId="3" fillId="2" borderId="19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wrapText="1"/>
    </xf>
    <xf numFmtId="10" fontId="4" fillId="3" borderId="11" xfId="0" applyNumberFormat="1" applyFont="1" applyFill="1" applyBorder="1" applyAlignment="1">
      <alignment horizontal="center" vertical="center"/>
    </xf>
    <xf numFmtId="0" fontId="3" fillId="3" borderId="15" xfId="0" applyFont="1" applyFill="1" applyBorder="1"/>
    <xf numFmtId="0" fontId="3" fillId="3" borderId="10" xfId="0" applyFont="1" applyFill="1" applyBorder="1"/>
    <xf numFmtId="9" fontId="12" fillId="2" borderId="52" xfId="0" applyNumberFormat="1" applyFont="1" applyFill="1" applyBorder="1" applyAlignment="1" applyProtection="1">
      <alignment horizontal="center" vertical="center" wrapText="1"/>
      <protection locked="0"/>
    </xf>
    <xf numFmtId="9" fontId="12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4" xfId="0" applyFont="1" applyFill="1" applyBorder="1" applyAlignment="1" applyProtection="1">
      <alignment horizontal="center" vertical="center" wrapText="1"/>
      <protection locked="0"/>
    </xf>
    <xf numFmtId="9" fontId="12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7" xfId="0" applyFont="1" applyFill="1" applyBorder="1" applyAlignment="1" applyProtection="1">
      <alignment vertical="center" wrapText="1"/>
      <protection locked="0"/>
    </xf>
    <xf numFmtId="0" fontId="13" fillId="2" borderId="53" xfId="0" applyFont="1" applyFill="1" applyBorder="1" applyAlignment="1" applyProtection="1">
      <alignment vertical="center" wrapText="1"/>
      <protection locked="0"/>
    </xf>
    <xf numFmtId="0" fontId="13" fillId="2" borderId="58" xfId="0" applyFont="1" applyFill="1" applyBorder="1" applyAlignment="1" applyProtection="1">
      <alignment vertical="center" wrapText="1"/>
      <protection locked="0"/>
    </xf>
    <xf numFmtId="0" fontId="13" fillId="2" borderId="55" xfId="0" applyFont="1" applyFill="1" applyBorder="1" applyAlignment="1" applyProtection="1">
      <alignment vertical="center" wrapText="1"/>
      <protection locked="0"/>
    </xf>
    <xf numFmtId="0" fontId="13" fillId="2" borderId="60" xfId="0" applyFont="1" applyFill="1" applyBorder="1" applyAlignment="1" applyProtection="1">
      <alignment vertical="center" wrapText="1"/>
      <protection locked="0"/>
    </xf>
    <xf numFmtId="0" fontId="13" fillId="2" borderId="61" xfId="0" applyFont="1" applyFill="1" applyBorder="1" applyAlignment="1" applyProtection="1">
      <alignment vertical="center" wrapText="1"/>
      <protection locked="0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vertical="center" wrapText="1"/>
    </xf>
    <xf numFmtId="0" fontId="18" fillId="4" borderId="65" xfId="0" applyFont="1" applyFill="1" applyBorder="1"/>
    <xf numFmtId="0" fontId="0" fillId="4" borderId="0" xfId="0" applyFill="1" applyProtection="1">
      <protection locked="0"/>
    </xf>
    <xf numFmtId="0" fontId="14" fillId="2" borderId="67" xfId="0" applyFont="1" applyFill="1" applyBorder="1" applyAlignment="1">
      <alignment horizontal="center" vertical="center" wrapText="1"/>
    </xf>
    <xf numFmtId="0" fontId="0" fillId="0" borderId="68" xfId="0" applyBorder="1" applyAlignment="1" applyProtection="1">
      <alignment horizontal="center" vertical="center" wrapText="1"/>
      <protection locked="0"/>
    </xf>
    <xf numFmtId="0" fontId="12" fillId="2" borderId="69" xfId="0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9" fontId="12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4" xfId="0" applyFont="1" applyFill="1" applyBorder="1" applyAlignment="1" applyProtection="1">
      <alignment horizontal="center" vertical="center" wrapText="1"/>
      <protection locked="0"/>
    </xf>
    <xf numFmtId="0" fontId="13" fillId="2" borderId="73" xfId="0" applyFont="1" applyFill="1" applyBorder="1" applyAlignment="1" applyProtection="1">
      <alignment horizontal="center" vertical="center" wrapText="1"/>
      <protection locked="0"/>
    </xf>
    <xf numFmtId="0" fontId="13" fillId="2" borderId="75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 wrapText="1"/>
      <protection locked="0"/>
    </xf>
    <xf numFmtId="2" fontId="19" fillId="2" borderId="78" xfId="0" applyNumberFormat="1" applyFont="1" applyFill="1" applyBorder="1" applyAlignment="1">
      <alignment vertical="center" wrapText="1"/>
    </xf>
    <xf numFmtId="0" fontId="0" fillId="0" borderId="79" xfId="0" applyBorder="1" applyAlignment="1" applyProtection="1">
      <alignment horizontal="center" vertical="center" wrapText="1"/>
      <protection locked="0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/>
    </xf>
    <xf numFmtId="0" fontId="14" fillId="4" borderId="8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2" fontId="13" fillId="2" borderId="77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7" fillId="3" borderId="20" xfId="0" applyFont="1" applyFill="1" applyBorder="1"/>
    <xf numFmtId="0" fontId="3" fillId="3" borderId="20" xfId="0" applyFont="1" applyFill="1" applyBorder="1"/>
    <xf numFmtId="0" fontId="4" fillId="3" borderId="11" xfId="0" applyFont="1" applyFill="1" applyBorder="1"/>
    <xf numFmtId="0" fontId="4" fillId="7" borderId="17" xfId="0" applyFont="1" applyFill="1" applyBorder="1"/>
    <xf numFmtId="0" fontId="3" fillId="2" borderId="7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12" fillId="0" borderId="70" xfId="0" applyFont="1" applyBorder="1" applyAlignment="1" applyProtection="1">
      <alignment horizontal="center" vertical="center" wrapText="1"/>
      <protection locked="0"/>
    </xf>
    <xf numFmtId="0" fontId="12" fillId="5" borderId="69" xfId="0" applyFont="1" applyFill="1" applyBorder="1" applyAlignment="1" applyProtection="1">
      <alignment horizontal="center" vertical="center" wrapText="1"/>
      <protection locked="0"/>
    </xf>
    <xf numFmtId="9" fontId="12" fillId="5" borderId="5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52" xfId="0" applyFont="1" applyFill="1" applyBorder="1" applyAlignment="1" applyProtection="1">
      <alignment horizontal="center" vertical="center" wrapText="1"/>
      <protection locked="0"/>
    </xf>
    <xf numFmtId="17" fontId="12" fillId="5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52" xfId="0" applyFont="1" applyFill="1" applyBorder="1" applyAlignment="1" applyProtection="1">
      <alignment vertical="center" wrapText="1"/>
      <protection locked="0"/>
    </xf>
    <xf numFmtId="9" fontId="12" fillId="5" borderId="53" xfId="0" applyNumberFormat="1" applyFont="1" applyFill="1" applyBorder="1" applyAlignment="1" applyProtection="1">
      <alignment horizontal="center" vertical="center" wrapText="1"/>
      <protection locked="0"/>
    </xf>
    <xf numFmtId="9" fontId="12" fillId="5" borderId="6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9" fontId="12" fillId="0" borderId="73" xfId="0" applyNumberFormat="1" applyFont="1" applyBorder="1" applyAlignment="1" applyProtection="1">
      <alignment horizontal="center" vertical="center" wrapText="1"/>
      <protection locked="0"/>
    </xf>
    <xf numFmtId="0" fontId="16" fillId="3" borderId="1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5" fillId="4" borderId="62" xfId="0" applyFont="1" applyFill="1" applyBorder="1" applyAlignment="1">
      <alignment horizontal="center" vertical="center" wrapText="1"/>
    </xf>
    <xf numFmtId="0" fontId="11" fillId="4" borderId="63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6" fillId="4" borderId="33" xfId="0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5" fillId="4" borderId="66" xfId="0" applyFont="1" applyFill="1" applyBorder="1" applyAlignment="1" applyProtection="1">
      <alignment horizontal="left" vertical="center" wrapText="1"/>
      <protection locked="0"/>
    </xf>
    <xf numFmtId="0" fontId="25" fillId="4" borderId="16" xfId="0" applyFont="1" applyFill="1" applyBorder="1" applyAlignment="1" applyProtection="1">
      <alignment horizontal="left" vertical="center" wrapText="1"/>
      <protection locked="0"/>
    </xf>
    <xf numFmtId="0" fontId="27" fillId="3" borderId="18" xfId="2" applyFont="1" applyFill="1" applyBorder="1" applyAlignment="1" applyProtection="1">
      <alignment horizontal="left" wrapText="1"/>
      <protection locked="0"/>
    </xf>
    <xf numFmtId="0" fontId="27" fillId="3" borderId="19" xfId="2" applyFont="1" applyFill="1" applyBorder="1" applyAlignment="1" applyProtection="1">
      <alignment horizontal="left" wrapText="1"/>
      <protection locked="0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5" borderId="20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wrapText="1"/>
    </xf>
    <xf numFmtId="0" fontId="3" fillId="7" borderId="19" xfId="0" applyFont="1" applyFill="1" applyBorder="1" applyAlignment="1">
      <alignment horizontal="left" wrapText="1"/>
    </xf>
    <xf numFmtId="0" fontId="4" fillId="7" borderId="19" xfId="0" applyFont="1" applyFill="1" applyBorder="1" applyAlignment="1">
      <alignment horizontal="left"/>
    </xf>
    <xf numFmtId="0" fontId="4" fillId="0" borderId="48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0" fillId="0" borderId="37" xfId="0" applyBorder="1" applyAlignment="1"/>
    <xf numFmtId="0" fontId="0" fillId="0" borderId="64" xfId="0" applyBorder="1" applyAlignment="1"/>
  </cellXfs>
  <cellStyles count="4">
    <cellStyle name="Normal" xfId="0" builtinId="0"/>
    <cellStyle name="Normale 2" xfId="1" xr:uid="{00000000-0005-0000-0000-000001000000}"/>
    <cellStyle name="Normale 3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view="pageBreakPreview" topLeftCell="A5" zoomScale="60" zoomScaleNormal="100" workbookViewId="0">
      <selection activeCell="C10" sqref="C10"/>
    </sheetView>
  </sheetViews>
  <sheetFormatPr defaultColWidth="12.85546875" defaultRowHeight="15"/>
  <cols>
    <col min="1" max="1" width="60" style="13" customWidth="1"/>
    <col min="2" max="2" width="11.28515625" style="13" customWidth="1"/>
    <col min="3" max="3" width="57.42578125" style="13" customWidth="1"/>
    <col min="4" max="4" width="61.42578125" style="13" customWidth="1"/>
    <col min="5" max="5" width="17.28515625" style="13" customWidth="1"/>
    <col min="6" max="7" width="12.85546875" style="13"/>
    <col min="8" max="8" width="11.28515625" style="13" customWidth="1"/>
    <col min="9" max="9" width="14" style="13" customWidth="1"/>
    <col min="10" max="10" width="11.28515625" style="13" customWidth="1"/>
    <col min="11" max="11" width="11" style="13" customWidth="1"/>
    <col min="12" max="12" width="14.5703125" style="13" customWidth="1"/>
    <col min="13" max="13" width="10.28515625" style="13" customWidth="1"/>
    <col min="14" max="14" width="20.28515625" style="13" customWidth="1"/>
    <col min="15" max="16384" width="12.85546875" style="13"/>
  </cols>
  <sheetData>
    <row r="1" spans="1:14">
      <c r="A1" s="23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35"/>
      <c r="N1" s="276"/>
    </row>
    <row r="2" spans="1:14" ht="13.5" customHeight="1">
      <c r="A2" s="236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88"/>
      <c r="N2" s="185"/>
    </row>
    <row r="3" spans="1:14" ht="13.5" customHeight="1">
      <c r="A3" s="238" t="s">
        <v>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88"/>
      <c r="N3" s="186"/>
    </row>
    <row r="4" spans="1:14" ht="13.5" customHeight="1">
      <c r="A4" s="238" t="s">
        <v>3</v>
      </c>
      <c r="B4" s="240"/>
      <c r="C4" s="240"/>
      <c r="D4" s="240"/>
      <c r="E4" s="240"/>
      <c r="F4" s="240"/>
      <c r="G4" s="240"/>
      <c r="H4" s="240"/>
      <c r="I4" s="187"/>
      <c r="J4" s="187"/>
      <c r="K4" s="187"/>
      <c r="L4" s="187"/>
      <c r="M4" s="90"/>
      <c r="N4" s="186"/>
    </row>
    <row r="5" spans="1:14" ht="21.95" customHeight="1">
      <c r="A5" s="241" t="s">
        <v>4</v>
      </c>
      <c r="B5" s="242"/>
      <c r="C5" s="242"/>
      <c r="D5" s="242"/>
      <c r="E5" s="242"/>
      <c r="F5" s="242"/>
      <c r="G5" s="243"/>
      <c r="H5" s="244"/>
      <c r="I5" s="244"/>
      <c r="J5" s="244"/>
      <c r="K5" s="244"/>
      <c r="L5" s="244"/>
      <c r="M5" s="89"/>
      <c r="N5" s="186"/>
    </row>
    <row r="6" spans="1:14" s="207" customFormat="1" ht="64.5" customHeight="1" thickBot="1">
      <c r="A6" s="188" t="s">
        <v>5</v>
      </c>
      <c r="B6" s="180" t="s">
        <v>6</v>
      </c>
      <c r="C6" s="180" t="s">
        <v>7</v>
      </c>
      <c r="D6" s="181" t="s">
        <v>8</v>
      </c>
      <c r="E6" s="182" t="s">
        <v>9</v>
      </c>
      <c r="F6" s="181" t="s">
        <v>10</v>
      </c>
      <c r="G6" s="183" t="s">
        <v>11</v>
      </c>
      <c r="H6" s="184" t="s">
        <v>12</v>
      </c>
      <c r="I6" s="200" t="s">
        <v>13</v>
      </c>
      <c r="J6" s="200" t="s">
        <v>14</v>
      </c>
      <c r="K6" s="201" t="s">
        <v>15</v>
      </c>
      <c r="L6" s="202" t="s">
        <v>16</v>
      </c>
      <c r="M6" s="200" t="s">
        <v>17</v>
      </c>
      <c r="N6" s="203" t="s">
        <v>18</v>
      </c>
    </row>
    <row r="7" spans="1:14" ht="73.5" thickTop="1" thickBot="1">
      <c r="A7" s="190" t="s">
        <v>19</v>
      </c>
      <c r="B7" s="193">
        <v>0.1</v>
      </c>
      <c r="C7" s="226" t="s">
        <v>20</v>
      </c>
      <c r="D7" s="227">
        <v>1</v>
      </c>
      <c r="E7" s="194"/>
      <c r="F7" s="195"/>
      <c r="G7" s="194"/>
      <c r="H7" s="196"/>
      <c r="I7" s="197"/>
      <c r="J7" s="197"/>
      <c r="K7" s="197"/>
      <c r="L7" s="204">
        <f t="shared" ref="L7:L12" si="0">+J7*B7</f>
        <v>0</v>
      </c>
      <c r="M7" s="198">
        <f t="shared" ref="M7:M12" si="1">B7*$M$5*K7/100</f>
        <v>0</v>
      </c>
      <c r="N7" s="199"/>
    </row>
    <row r="8" spans="1:14" ht="139.5" customHeight="1" thickTop="1" thickBot="1">
      <c r="A8" s="219" t="s">
        <v>21</v>
      </c>
      <c r="B8" s="170">
        <v>0.05</v>
      </c>
      <c r="C8" s="221" t="s">
        <v>22</v>
      </c>
      <c r="D8" s="222" t="s">
        <v>23</v>
      </c>
      <c r="E8" s="174"/>
      <c r="F8" s="175"/>
      <c r="G8" s="174"/>
      <c r="H8" s="178"/>
      <c r="I8" s="82"/>
      <c r="J8" s="84"/>
      <c r="K8" s="84"/>
      <c r="L8" s="205">
        <f t="shared" si="0"/>
        <v>0</v>
      </c>
      <c r="M8" s="96">
        <f t="shared" si="1"/>
        <v>0</v>
      </c>
      <c r="N8" s="189"/>
    </row>
    <row r="9" spans="1:14" ht="118.5" customHeight="1" thickTop="1" thickBot="1">
      <c r="A9" s="219" t="s">
        <v>24</v>
      </c>
      <c r="B9" s="220">
        <v>0.1</v>
      </c>
      <c r="C9" s="221" t="s">
        <v>25</v>
      </c>
      <c r="D9" s="222" t="s">
        <v>26</v>
      </c>
      <c r="E9" s="174"/>
      <c r="F9" s="175"/>
      <c r="G9" s="174"/>
      <c r="H9" s="178"/>
      <c r="I9" s="82"/>
      <c r="J9" s="84"/>
      <c r="K9" s="84"/>
      <c r="L9" s="205">
        <f t="shared" si="0"/>
        <v>0</v>
      </c>
      <c r="M9" s="96">
        <f t="shared" si="1"/>
        <v>0</v>
      </c>
      <c r="N9" s="191"/>
    </row>
    <row r="10" spans="1:14" ht="130.5" customHeight="1" thickTop="1" thickBot="1">
      <c r="A10" s="219" t="s">
        <v>27</v>
      </c>
      <c r="B10" s="220">
        <v>0.4</v>
      </c>
      <c r="C10" s="223" t="s">
        <v>28</v>
      </c>
      <c r="D10" s="224" t="s">
        <v>29</v>
      </c>
      <c r="E10" s="174"/>
      <c r="F10" s="175"/>
      <c r="G10" s="174"/>
      <c r="H10" s="178"/>
      <c r="I10" s="82"/>
      <c r="J10" s="84"/>
      <c r="K10" s="84"/>
      <c r="L10" s="205">
        <f t="shared" si="0"/>
        <v>0</v>
      </c>
      <c r="M10" s="96">
        <f t="shared" si="1"/>
        <v>0</v>
      </c>
      <c r="N10" s="191"/>
    </row>
    <row r="11" spans="1:14" ht="37.5" thickTop="1" thickBot="1">
      <c r="A11" s="219" t="s">
        <v>30</v>
      </c>
      <c r="B11" s="220">
        <v>0.35</v>
      </c>
      <c r="C11" s="219" t="s">
        <v>31</v>
      </c>
      <c r="D11" s="225">
        <v>1</v>
      </c>
      <c r="E11" s="174"/>
      <c r="F11" s="175"/>
      <c r="G11" s="174"/>
      <c r="H11" s="178"/>
      <c r="I11" s="82"/>
      <c r="J11" s="84"/>
      <c r="K11" s="84"/>
      <c r="L11" s="205">
        <f t="shared" si="0"/>
        <v>0</v>
      </c>
      <c r="M11" s="96">
        <f t="shared" si="1"/>
        <v>0</v>
      </c>
      <c r="N11" s="191"/>
    </row>
    <row r="12" spans="1:14" ht="33" customHeight="1" thickTop="1" thickBot="1">
      <c r="A12" s="218"/>
      <c r="B12" s="171"/>
      <c r="C12" s="172"/>
      <c r="D12" s="173"/>
      <c r="E12" s="176"/>
      <c r="F12" s="177"/>
      <c r="G12" s="176"/>
      <c r="H12" s="179"/>
      <c r="I12" s="83"/>
      <c r="J12" s="85"/>
      <c r="K12" s="85"/>
      <c r="L12" s="206">
        <f t="shared" si="0"/>
        <v>0</v>
      </c>
      <c r="M12" s="97">
        <f t="shared" si="1"/>
        <v>0</v>
      </c>
      <c r="N12" s="192"/>
    </row>
    <row r="13" spans="1:14">
      <c r="A13" s="14"/>
      <c r="B13" s="16">
        <f>SUM(B7:B12)</f>
        <v>1</v>
      </c>
      <c r="M13" s="98">
        <f>SUM(M7:M12)</f>
        <v>0</v>
      </c>
    </row>
    <row r="14" spans="1:14">
      <c r="A14" s="14"/>
      <c r="M14" s="15"/>
    </row>
    <row r="15" spans="1:14" ht="15.75">
      <c r="A15" s="17" t="s">
        <v>32</v>
      </c>
      <c r="B15"/>
      <c r="C15"/>
      <c r="D15"/>
      <c r="M15" s="15"/>
    </row>
    <row r="16" spans="1:14">
      <c r="A16" s="18" t="s">
        <v>33</v>
      </c>
      <c r="B16" s="19" t="s">
        <v>34</v>
      </c>
      <c r="C16" s="228" t="s">
        <v>35</v>
      </c>
      <c r="D16" s="20" t="s">
        <v>36</v>
      </c>
      <c r="E16" s="21" t="s">
        <v>37</v>
      </c>
      <c r="F16" s="229" t="s">
        <v>18</v>
      </c>
      <c r="G16" s="60"/>
      <c r="H16" s="60"/>
      <c r="I16" s="60"/>
      <c r="J16" s="60"/>
      <c r="K16" s="60"/>
      <c r="M16" s="15"/>
    </row>
    <row r="17" spans="1:13" ht="63.75" customHeight="1">
      <c r="A17" s="22" t="s">
        <v>38</v>
      </c>
      <c r="B17" s="23" t="s">
        <v>39</v>
      </c>
      <c r="C17" s="228"/>
      <c r="D17" s="24" t="s">
        <v>40</v>
      </c>
      <c r="E17" s="25" t="s">
        <v>41</v>
      </c>
      <c r="F17" s="230"/>
      <c r="G17" s="232" t="s">
        <v>42</v>
      </c>
      <c r="H17" s="233"/>
      <c r="I17" s="233"/>
      <c r="J17" s="233"/>
      <c r="K17" s="233"/>
      <c r="M17" s="15"/>
    </row>
    <row r="18" spans="1:13" ht="25.5">
      <c r="A18" s="22" t="s">
        <v>43</v>
      </c>
      <c r="B18" s="26" t="s">
        <v>44</v>
      </c>
      <c r="C18" s="27" t="s">
        <v>45</v>
      </c>
      <c r="D18" s="26" t="s">
        <v>46</v>
      </c>
      <c r="E18" s="26" t="s">
        <v>47</v>
      </c>
      <c r="F18" s="231"/>
      <c r="G18" s="61"/>
      <c r="H18" s="61"/>
      <c r="I18" s="61"/>
      <c r="J18" s="61"/>
      <c r="K18" s="61"/>
      <c r="M18" s="15"/>
    </row>
    <row r="19" spans="1:13">
      <c r="A19" s="13" t="s">
        <v>48</v>
      </c>
    </row>
  </sheetData>
  <sheetProtection algorithmName="SHA-512" hashValue="QM1qzVVPTDDs8AM2WCK6NE92r6/Gof98xex51jkimkIyxj1wJkHkvjVtK5k45tuKLfgpUA6C/A3xeCrapkmo3g==" saltValue="3aZivurcbTVNqTrO/SUAiQ==" spinCount="100000" sheet="1" formatCells="0" formatColumns="0" formatRows="0" insertRows="0" deleteRows="0"/>
  <mergeCells count="10">
    <mergeCell ref="C16:C17"/>
    <mergeCell ref="F16:F18"/>
    <mergeCell ref="G17:K17"/>
    <mergeCell ref="A1:L1"/>
    <mergeCell ref="M1:N1"/>
    <mergeCell ref="A2:L2"/>
    <mergeCell ref="A3:L3"/>
    <mergeCell ref="A4:H4"/>
    <mergeCell ref="A5:F5"/>
    <mergeCell ref="G5:L5"/>
  </mergeCells>
  <dataValidations count="1">
    <dataValidation type="list" allowBlank="1" showInputMessage="1" showErrorMessage="1" sqref="F7:F12 H7:H12" xr:uid="{00000000-0002-0000-0000-000000000000}">
      <formula1>"in linea,positivo,negativo"</formula1>
    </dataValidation>
  </dataValidations>
  <pageMargins left="0.31496062992125984" right="0.31496062992125984" top="0.74803149606299213" bottom="0.74803149606299213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view="pageBreakPreview" zoomScaleNormal="100" zoomScaleSheetLayoutView="100" workbookViewId="0">
      <selection activeCell="B6" sqref="B6"/>
    </sheetView>
  </sheetViews>
  <sheetFormatPr defaultColWidth="9.140625" defaultRowHeight="11.25"/>
  <cols>
    <col min="1" max="1" width="2.42578125" style="2" customWidth="1"/>
    <col min="2" max="2" width="18" style="2" customWidth="1"/>
    <col min="3" max="3" width="8.28515625" style="2" customWidth="1"/>
    <col min="4" max="4" width="18.5703125" style="2" customWidth="1"/>
    <col min="5" max="5" width="41.85546875" style="2" customWidth="1"/>
    <col min="6" max="6" width="7" style="2" customWidth="1"/>
    <col min="7" max="7" width="7.85546875" style="2" customWidth="1"/>
    <col min="8" max="8" width="2" style="2" bestFit="1" customWidth="1"/>
    <col min="9" max="9" width="15.28515625" style="2" customWidth="1"/>
    <col min="10" max="10" width="10.7109375" style="2" customWidth="1"/>
    <col min="11" max="11" width="36.5703125" style="58" customWidth="1"/>
    <col min="12" max="12" width="39.85546875" style="58" customWidth="1"/>
    <col min="13" max="16384" width="9.140625" style="2"/>
  </cols>
  <sheetData>
    <row r="1" spans="1:12" s="1" customFormat="1" ht="15.75">
      <c r="A1" s="63"/>
      <c r="B1" s="62" t="s">
        <v>49</v>
      </c>
      <c r="C1" s="208"/>
      <c r="D1" s="209"/>
      <c r="E1" s="209"/>
      <c r="F1" s="209"/>
      <c r="G1" s="209"/>
      <c r="H1" s="209"/>
      <c r="I1" s="209"/>
      <c r="J1" s="209"/>
      <c r="K1" s="49"/>
      <c r="L1" s="210"/>
    </row>
    <row r="2" spans="1:12" s="1" customFormat="1" ht="12.75">
      <c r="A2" s="63"/>
      <c r="B2" s="263"/>
      <c r="C2" s="264"/>
      <c r="D2" s="264"/>
      <c r="E2" s="264"/>
      <c r="F2" s="264"/>
      <c r="G2" s="264"/>
      <c r="H2" s="264"/>
      <c r="I2" s="264"/>
      <c r="J2" s="265"/>
      <c r="K2" s="265"/>
      <c r="L2" s="211"/>
    </row>
    <row r="3" spans="1:12" s="1" customFormat="1" ht="9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4"/>
      <c r="L3" s="65"/>
    </row>
    <row r="4" spans="1:12" s="1" customFormat="1" ht="12.75">
      <c r="A4" s="63"/>
      <c r="B4" s="99" t="s">
        <v>2</v>
      </c>
      <c r="C4" s="100"/>
      <c r="D4" s="100"/>
      <c r="E4" s="69"/>
      <c r="F4" s="70"/>
      <c r="G4" s="70"/>
      <c r="H4" s="70"/>
      <c r="I4" s="70"/>
      <c r="J4" s="70"/>
      <c r="K4" s="75"/>
      <c r="L4" s="76"/>
    </row>
    <row r="5" spans="1:12" s="1" customFormat="1" ht="12.75">
      <c r="A5" s="63"/>
      <c r="B5" s="101" t="s">
        <v>50</v>
      </c>
      <c r="C5" s="102"/>
      <c r="D5" s="102"/>
      <c r="E5" s="71"/>
      <c r="F5" s="65"/>
      <c r="G5" s="65" t="s">
        <v>51</v>
      </c>
      <c r="H5" s="65"/>
      <c r="I5" s="65"/>
      <c r="J5" s="65"/>
      <c r="K5" s="74"/>
      <c r="L5" s="77"/>
    </row>
    <row r="6" spans="1:12" s="1" customFormat="1" ht="12.75">
      <c r="A6" s="63"/>
      <c r="B6" s="103" t="s">
        <v>52</v>
      </c>
      <c r="C6" s="104"/>
      <c r="D6" s="104"/>
      <c r="E6" s="72"/>
      <c r="F6" s="73"/>
      <c r="G6" s="73"/>
      <c r="H6" s="73"/>
      <c r="I6" s="73"/>
      <c r="J6" s="73"/>
      <c r="K6" s="78"/>
      <c r="L6" s="79"/>
    </row>
    <row r="7" spans="1:12" ht="3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74"/>
      <c r="L7" s="74"/>
    </row>
    <row r="8" spans="1:12" s="3" customFormat="1">
      <c r="A8" s="67"/>
      <c r="B8" s="39" t="s">
        <v>53</v>
      </c>
      <c r="C8" s="4" t="s">
        <v>54</v>
      </c>
      <c r="D8" s="4" t="s">
        <v>55</v>
      </c>
      <c r="E8" s="4" t="s">
        <v>56</v>
      </c>
      <c r="F8" s="4" t="s">
        <v>57</v>
      </c>
      <c r="G8" s="4" t="s">
        <v>58</v>
      </c>
      <c r="H8" s="4"/>
      <c r="I8" s="4" t="s">
        <v>59</v>
      </c>
      <c r="J8" s="4" t="s">
        <v>60</v>
      </c>
      <c r="K8" s="59" t="s">
        <v>61</v>
      </c>
      <c r="L8" s="59" t="s">
        <v>62</v>
      </c>
    </row>
    <row r="9" spans="1:12" s="5" customFormat="1" ht="96" customHeight="1" thickBot="1">
      <c r="A9" s="68"/>
      <c r="B9" s="105" t="s">
        <v>63</v>
      </c>
      <c r="C9" s="106" t="s">
        <v>64</v>
      </c>
      <c r="D9" s="106" t="s">
        <v>65</v>
      </c>
      <c r="E9" s="106" t="s">
        <v>66</v>
      </c>
      <c r="F9" s="106" t="s">
        <v>6</v>
      </c>
      <c r="G9" s="106" t="s">
        <v>67</v>
      </c>
      <c r="H9" s="106"/>
      <c r="I9" s="106" t="s">
        <v>68</v>
      </c>
      <c r="J9" s="106" t="s">
        <v>69</v>
      </c>
      <c r="K9" s="107" t="s">
        <v>70</v>
      </c>
      <c r="L9" s="107" t="s">
        <v>71</v>
      </c>
    </row>
    <row r="10" spans="1:12" ht="41.25" customHeight="1" thickBot="1">
      <c r="A10" s="66"/>
      <c r="B10" s="250" t="s">
        <v>72</v>
      </c>
      <c r="C10" s="253">
        <v>15</v>
      </c>
      <c r="D10" s="108" t="s">
        <v>73</v>
      </c>
      <c r="E10" s="108" t="s">
        <v>74</v>
      </c>
      <c r="F10" s="109">
        <v>50</v>
      </c>
      <c r="G10" s="110"/>
      <c r="H10" s="111"/>
      <c r="I10" s="112"/>
      <c r="J10" s="113">
        <f>(($C$10*F10)/100)*I10</f>
        <v>0</v>
      </c>
      <c r="K10" s="114"/>
      <c r="L10" s="115"/>
    </row>
    <row r="11" spans="1:12" ht="31.5" customHeight="1" thickBot="1">
      <c r="A11" s="66"/>
      <c r="B11" s="251"/>
      <c r="C11" s="254"/>
      <c r="D11" s="116" t="s">
        <v>75</v>
      </c>
      <c r="E11" s="117" t="s">
        <v>76</v>
      </c>
      <c r="F11" s="118">
        <v>50</v>
      </c>
      <c r="G11" s="119"/>
      <c r="H11" s="120"/>
      <c r="I11" s="112"/>
      <c r="J11" s="121">
        <f>(($C$10*F11)/100)*I11</f>
        <v>0</v>
      </c>
      <c r="K11" s="122"/>
      <c r="L11" s="123"/>
    </row>
    <row r="12" spans="1:12" ht="96" customHeight="1" thickBot="1">
      <c r="A12" s="66"/>
      <c r="B12" s="250" t="s">
        <v>77</v>
      </c>
      <c r="C12" s="253">
        <v>20</v>
      </c>
      <c r="D12" s="124" t="s">
        <v>78</v>
      </c>
      <c r="E12" s="124" t="s">
        <v>79</v>
      </c>
      <c r="F12" s="109">
        <v>50</v>
      </c>
      <c r="G12" s="110"/>
      <c r="H12" s="111"/>
      <c r="I12" s="112"/>
      <c r="J12" s="113">
        <f>($C$12*F12)/100*I12</f>
        <v>0</v>
      </c>
      <c r="K12" s="114"/>
      <c r="L12" s="115"/>
    </row>
    <row r="13" spans="1:12" ht="42" customHeight="1" thickBot="1">
      <c r="A13" s="66"/>
      <c r="B13" s="252"/>
      <c r="C13" s="255"/>
      <c r="D13" s="116" t="s">
        <v>80</v>
      </c>
      <c r="E13" s="116" t="s">
        <v>81</v>
      </c>
      <c r="F13" s="125">
        <v>50</v>
      </c>
      <c r="G13" s="126"/>
      <c r="H13" s="127"/>
      <c r="I13" s="112"/>
      <c r="J13" s="128">
        <f>($C$12*F13)/100*I13</f>
        <v>0</v>
      </c>
      <c r="K13" s="129"/>
      <c r="L13" s="130"/>
    </row>
    <row r="14" spans="1:12" ht="63" customHeight="1" thickBot="1">
      <c r="A14" s="66"/>
      <c r="B14" s="250" t="s">
        <v>82</v>
      </c>
      <c r="C14" s="272">
        <v>15</v>
      </c>
      <c r="D14" s="108" t="s">
        <v>83</v>
      </c>
      <c r="E14" s="108" t="s">
        <v>84</v>
      </c>
      <c r="F14" s="109">
        <v>25</v>
      </c>
      <c r="G14" s="110"/>
      <c r="H14" s="111"/>
      <c r="I14" s="112"/>
      <c r="J14" s="113">
        <f>($C$14*F14)/100*I14</f>
        <v>0</v>
      </c>
      <c r="K14" s="114"/>
      <c r="L14" s="115"/>
    </row>
    <row r="15" spans="1:12" ht="33" customHeight="1" thickBot="1">
      <c r="A15" s="66"/>
      <c r="B15" s="251"/>
      <c r="C15" s="273"/>
      <c r="D15" s="131" t="s">
        <v>85</v>
      </c>
      <c r="E15" s="131" t="s">
        <v>86</v>
      </c>
      <c r="F15" s="118">
        <v>30</v>
      </c>
      <c r="G15" s="119"/>
      <c r="H15" s="120"/>
      <c r="I15" s="112"/>
      <c r="J15" s="121">
        <f>($C$14*F15)/100*I15</f>
        <v>0</v>
      </c>
      <c r="K15" s="122"/>
      <c r="L15" s="123"/>
    </row>
    <row r="16" spans="1:12" ht="64.5" customHeight="1" thickBot="1">
      <c r="A16" s="66"/>
      <c r="B16" s="251"/>
      <c r="C16" s="273"/>
      <c r="D16" s="131" t="s">
        <v>87</v>
      </c>
      <c r="E16" s="131" t="s">
        <v>88</v>
      </c>
      <c r="F16" s="118">
        <v>25</v>
      </c>
      <c r="G16" s="119"/>
      <c r="H16" s="120"/>
      <c r="I16" s="112"/>
      <c r="J16" s="121">
        <f>($C$14*F16)/100*I16</f>
        <v>0</v>
      </c>
      <c r="K16" s="122"/>
      <c r="L16" s="123"/>
    </row>
    <row r="17" spans="1:12" ht="34.5" customHeight="1" thickBot="1">
      <c r="A17" s="66"/>
      <c r="B17" s="252"/>
      <c r="C17" s="274"/>
      <c r="D17" s="116" t="s">
        <v>89</v>
      </c>
      <c r="E17" s="116" t="s">
        <v>90</v>
      </c>
      <c r="F17" s="125">
        <v>20</v>
      </c>
      <c r="G17" s="126"/>
      <c r="H17" s="127"/>
      <c r="I17" s="112"/>
      <c r="J17" s="128">
        <f>($C$14*F17)/100*I17</f>
        <v>0</v>
      </c>
      <c r="K17" s="129"/>
      <c r="L17" s="130"/>
    </row>
    <row r="18" spans="1:12" ht="54.75" customHeight="1" thickBot="1">
      <c r="A18" s="66"/>
      <c r="B18" s="250" t="s">
        <v>91</v>
      </c>
      <c r="C18" s="253">
        <v>15</v>
      </c>
      <c r="D18" s="108" t="s">
        <v>92</v>
      </c>
      <c r="E18" s="108" t="s">
        <v>93</v>
      </c>
      <c r="F18" s="109">
        <v>20</v>
      </c>
      <c r="G18" s="110"/>
      <c r="H18" s="111"/>
      <c r="I18" s="112"/>
      <c r="J18" s="113">
        <f>($C$18*F18)/100*I18</f>
        <v>0</v>
      </c>
      <c r="K18" s="114"/>
      <c r="L18" s="115"/>
    </row>
    <row r="19" spans="1:12" ht="61.5" customHeight="1" thickBot="1">
      <c r="A19" s="66"/>
      <c r="B19" s="266"/>
      <c r="C19" s="268"/>
      <c r="D19" s="124" t="s">
        <v>94</v>
      </c>
      <c r="E19" s="124" t="s">
        <v>95</v>
      </c>
      <c r="F19" s="132">
        <v>25</v>
      </c>
      <c r="G19" s="133"/>
      <c r="H19" s="134"/>
      <c r="I19" s="112"/>
      <c r="J19" s="135">
        <f>($C$18*F19)/100*I19</f>
        <v>0</v>
      </c>
      <c r="K19" s="136"/>
      <c r="L19" s="137"/>
    </row>
    <row r="20" spans="1:12" ht="39" thickBot="1">
      <c r="A20" s="66"/>
      <c r="B20" s="251"/>
      <c r="C20" s="254"/>
      <c r="D20" s="131" t="s">
        <v>96</v>
      </c>
      <c r="E20" s="131" t="s">
        <v>97</v>
      </c>
      <c r="F20" s="118">
        <v>15</v>
      </c>
      <c r="G20" s="119"/>
      <c r="H20" s="120"/>
      <c r="I20" s="112"/>
      <c r="J20" s="121">
        <f>($C$18*F20)/100*I20</f>
        <v>0</v>
      </c>
      <c r="K20" s="138"/>
      <c r="L20" s="123"/>
    </row>
    <row r="21" spans="1:12" ht="26.25" thickBot="1">
      <c r="A21" s="66"/>
      <c r="B21" s="267"/>
      <c r="C21" s="269"/>
      <c r="D21" s="139" t="s">
        <v>98</v>
      </c>
      <c r="E21" s="139" t="s">
        <v>99</v>
      </c>
      <c r="F21" s="140">
        <v>30</v>
      </c>
      <c r="G21" s="141"/>
      <c r="H21" s="142"/>
      <c r="I21" s="112"/>
      <c r="J21" s="121">
        <f>($C$18*F21)/100*I21</f>
        <v>0</v>
      </c>
      <c r="K21" s="143"/>
      <c r="L21" s="144"/>
    </row>
    <row r="22" spans="1:12" ht="26.25" thickBot="1">
      <c r="A22" s="66"/>
      <c r="B22" s="252"/>
      <c r="C22" s="255"/>
      <c r="D22" s="116" t="s">
        <v>100</v>
      </c>
      <c r="E22" s="116" t="s">
        <v>101</v>
      </c>
      <c r="F22" s="125">
        <v>10</v>
      </c>
      <c r="G22" s="126"/>
      <c r="H22" s="127"/>
      <c r="I22" s="112"/>
      <c r="J22" s="128">
        <f>($C$18*F22)/100*I22</f>
        <v>0</v>
      </c>
      <c r="K22" s="145"/>
      <c r="L22" s="130"/>
    </row>
    <row r="23" spans="1:12" ht="105" customHeight="1" thickBot="1">
      <c r="A23" s="66"/>
      <c r="B23" s="250" t="s">
        <v>102</v>
      </c>
      <c r="C23" s="253">
        <v>20</v>
      </c>
      <c r="D23" s="124" t="s">
        <v>103</v>
      </c>
      <c r="E23" s="124" t="s">
        <v>104</v>
      </c>
      <c r="F23" s="109">
        <v>30</v>
      </c>
      <c r="G23" s="110"/>
      <c r="H23" s="111"/>
      <c r="I23" s="112"/>
      <c r="J23" s="113">
        <f>($C$23*F23)/100*I23</f>
        <v>0</v>
      </c>
      <c r="K23" s="146"/>
      <c r="L23" s="115"/>
    </row>
    <row r="24" spans="1:12" ht="51.75" thickBot="1">
      <c r="A24" s="66"/>
      <c r="B24" s="270"/>
      <c r="C24" s="271"/>
      <c r="D24" s="147" t="s">
        <v>105</v>
      </c>
      <c r="E24" s="147" t="s">
        <v>106</v>
      </c>
      <c r="F24" s="148">
        <v>30</v>
      </c>
      <c r="G24" s="119"/>
      <c r="H24" s="120"/>
      <c r="I24" s="112"/>
      <c r="J24" s="121">
        <f>($C$23*F24)/100*I24</f>
        <v>0</v>
      </c>
      <c r="K24" s="149"/>
      <c r="L24" s="123"/>
    </row>
    <row r="25" spans="1:12" ht="213.75" customHeight="1" thickBot="1">
      <c r="A25" s="66"/>
      <c r="B25" s="267"/>
      <c r="C25" s="269"/>
      <c r="D25" s="124" t="s">
        <v>107</v>
      </c>
      <c r="E25" s="124" t="s">
        <v>108</v>
      </c>
      <c r="F25" s="118">
        <v>40</v>
      </c>
      <c r="G25" s="119"/>
      <c r="H25" s="120"/>
      <c r="I25" s="112"/>
      <c r="J25" s="121">
        <f t="shared" ref="J25" si="0">($C$23*F25)/100*I25</f>
        <v>0</v>
      </c>
      <c r="K25" s="149"/>
      <c r="L25" s="123"/>
    </row>
    <row r="26" spans="1:12" ht="48" customHeight="1" thickBot="1">
      <c r="A26" s="66"/>
      <c r="B26" s="250" t="s">
        <v>109</v>
      </c>
      <c r="C26" s="253">
        <v>15</v>
      </c>
      <c r="D26" s="108" t="s">
        <v>110</v>
      </c>
      <c r="E26" s="108" t="s">
        <v>111</v>
      </c>
      <c r="F26" s="109">
        <v>50</v>
      </c>
      <c r="G26" s="110"/>
      <c r="H26" s="111"/>
      <c r="I26" s="112"/>
      <c r="J26" s="113">
        <f>($C$26*F26)/100*I26</f>
        <v>0</v>
      </c>
      <c r="K26" s="150"/>
      <c r="L26" s="115"/>
    </row>
    <row r="27" spans="1:12" ht="39" customHeight="1" thickBot="1">
      <c r="A27" s="66"/>
      <c r="B27" s="251"/>
      <c r="C27" s="254"/>
      <c r="D27" s="131" t="s">
        <v>112</v>
      </c>
      <c r="E27" s="131" t="s">
        <v>113</v>
      </c>
      <c r="F27" s="118">
        <v>30</v>
      </c>
      <c r="G27" s="119"/>
      <c r="H27" s="120"/>
      <c r="I27" s="112"/>
      <c r="J27" s="121">
        <f>($C$26*F27)/100*I27</f>
        <v>0</v>
      </c>
      <c r="K27" s="151"/>
      <c r="L27" s="123"/>
    </row>
    <row r="28" spans="1:12" ht="34.5" customHeight="1" thickBot="1">
      <c r="A28" s="66"/>
      <c r="B28" s="252"/>
      <c r="C28" s="255"/>
      <c r="D28" s="116" t="s">
        <v>114</v>
      </c>
      <c r="E28" s="116" t="s">
        <v>115</v>
      </c>
      <c r="F28" s="125">
        <v>20</v>
      </c>
      <c r="G28" s="126"/>
      <c r="H28" s="127"/>
      <c r="I28" s="112"/>
      <c r="J28" s="128">
        <f>($C$26*F28)/100*I28</f>
        <v>0</v>
      </c>
      <c r="K28" s="152"/>
      <c r="L28" s="130"/>
    </row>
    <row r="29" spans="1:12" ht="29.1" customHeight="1" thickBot="1">
      <c r="A29" s="66"/>
      <c r="B29" s="153" t="s">
        <v>116</v>
      </c>
      <c r="C29" s="154">
        <f>+SUM(C10:C28)</f>
        <v>100</v>
      </c>
      <c r="D29" s="155"/>
      <c r="E29" s="156"/>
      <c r="F29" s="156">
        <f>SUM(F10:F28)/6</f>
        <v>100</v>
      </c>
      <c r="G29" s="156"/>
      <c r="H29" s="157"/>
      <c r="I29" s="158" t="s">
        <v>117</v>
      </c>
      <c r="J29" s="159">
        <f>SUM(J10:J28)</f>
        <v>0</v>
      </c>
      <c r="K29" s="65"/>
      <c r="L29" s="65"/>
    </row>
    <row r="30" spans="1:12" ht="12.75">
      <c r="A30" s="66"/>
      <c r="B30" s="256"/>
      <c r="C30" s="256"/>
      <c r="D30" s="256"/>
      <c r="E30" s="256"/>
      <c r="F30" s="256"/>
      <c r="G30" s="256"/>
      <c r="H30" s="257"/>
      <c r="I30" s="160" t="s">
        <v>118</v>
      </c>
      <c r="J30" s="161"/>
      <c r="K30" s="65"/>
      <c r="L30" s="74"/>
    </row>
    <row r="31" spans="1:12" ht="12.95" customHeight="1">
      <c r="A31" s="66"/>
      <c r="B31" s="256"/>
      <c r="C31" s="256"/>
      <c r="D31" s="256"/>
      <c r="E31" s="256"/>
      <c r="F31" s="256"/>
      <c r="G31" s="256"/>
      <c r="H31" s="257"/>
      <c r="I31" s="162" t="s">
        <v>119</v>
      </c>
      <c r="J31" s="163">
        <f>J29/400</f>
        <v>0</v>
      </c>
      <c r="K31" s="65"/>
      <c r="L31" s="74"/>
    </row>
    <row r="32" spans="1:12" ht="9" customHeight="1">
      <c r="A32" s="66"/>
      <c r="B32" s="29" t="s">
        <v>32</v>
      </c>
      <c r="C32" s="63"/>
      <c r="D32" s="63"/>
      <c r="E32" s="63"/>
      <c r="F32" s="63"/>
      <c r="G32" s="63"/>
      <c r="H32" s="86"/>
      <c r="I32" s="164"/>
      <c r="J32" s="165"/>
      <c r="K32" s="63"/>
      <c r="L32" s="66"/>
    </row>
    <row r="33" spans="1:12" ht="25.5">
      <c r="A33" s="66"/>
      <c r="B33" s="30" t="s">
        <v>33</v>
      </c>
      <c r="C33" s="258" t="s">
        <v>120</v>
      </c>
      <c r="D33" s="259"/>
      <c r="E33" s="63"/>
      <c r="F33" s="63"/>
      <c r="G33" s="63"/>
      <c r="H33" s="86"/>
      <c r="I33" s="166" t="s">
        <v>121</v>
      </c>
      <c r="J33" s="167">
        <f>IF(J31&lt;=0.25,D48,IF(J31&lt;0.5,D47,IF(AND(J31&gt;=0.5,J31&lt;0.6),D46,IF(AND(J31&gt;=0.6,J31&lt;0.7),D45,IF(AND(J31&gt;=0.7,J31&lt;0.85),D44,D43)))))</f>
        <v>0</v>
      </c>
      <c r="K33" s="63"/>
      <c r="L33" s="66"/>
    </row>
    <row r="34" spans="1:12" ht="11.25" customHeight="1">
      <c r="A34" s="66"/>
      <c r="B34" s="31" t="s">
        <v>122</v>
      </c>
      <c r="C34" s="80" t="s">
        <v>123</v>
      </c>
      <c r="D34" s="81" t="s">
        <v>124</v>
      </c>
      <c r="E34" s="63"/>
      <c r="F34" s="63"/>
      <c r="G34" s="63"/>
      <c r="H34" s="257"/>
      <c r="I34" s="62" t="s">
        <v>125</v>
      </c>
      <c r="J34" s="245">
        <f>J33*L1</f>
        <v>0</v>
      </c>
      <c r="K34" s="63"/>
      <c r="L34" s="66"/>
    </row>
    <row r="35" spans="1:12" ht="11.25" customHeight="1">
      <c r="A35" s="66"/>
      <c r="B35" s="32">
        <v>1</v>
      </c>
      <c r="C35" s="33" t="s">
        <v>126</v>
      </c>
      <c r="D35" s="33" t="s">
        <v>127</v>
      </c>
      <c r="E35" s="63"/>
      <c r="F35" s="63"/>
      <c r="G35" s="63"/>
      <c r="H35" s="257"/>
      <c r="I35" s="168" t="s">
        <v>128</v>
      </c>
      <c r="J35" s="246"/>
      <c r="K35" s="63"/>
      <c r="L35" s="66"/>
    </row>
    <row r="36" spans="1:12" ht="11.25" customHeight="1">
      <c r="A36" s="66"/>
      <c r="B36" s="33">
        <v>2</v>
      </c>
      <c r="C36" s="33" t="s">
        <v>129</v>
      </c>
      <c r="D36" s="33" t="s">
        <v>130</v>
      </c>
      <c r="E36" s="63"/>
      <c r="F36" s="63"/>
      <c r="G36" s="63"/>
      <c r="H36" s="257"/>
      <c r="I36" s="169" t="s">
        <v>131</v>
      </c>
      <c r="J36" s="247"/>
      <c r="K36" s="63"/>
      <c r="L36" s="66"/>
    </row>
    <row r="37" spans="1:12" ht="12.75">
      <c r="A37" s="66"/>
      <c r="B37" s="33">
        <v>3</v>
      </c>
      <c r="C37" s="33" t="s">
        <v>132</v>
      </c>
      <c r="D37" s="33" t="s">
        <v>133</v>
      </c>
      <c r="E37" s="63"/>
      <c r="F37" s="63"/>
      <c r="G37" s="63"/>
      <c r="H37" s="63"/>
      <c r="I37" s="63"/>
      <c r="J37" s="63"/>
      <c r="K37" s="63"/>
      <c r="L37" s="66"/>
    </row>
    <row r="38" spans="1:12" ht="12.95" customHeight="1">
      <c r="A38" s="66"/>
      <c r="B38" s="33">
        <v>4</v>
      </c>
      <c r="C38" s="33" t="s">
        <v>134</v>
      </c>
      <c r="D38" s="33" t="s">
        <v>135</v>
      </c>
      <c r="E38" s="63"/>
      <c r="F38" s="63"/>
      <c r="G38" s="63"/>
      <c r="H38" s="63"/>
      <c r="I38" s="91"/>
      <c r="J38" s="91"/>
      <c r="K38" s="91"/>
      <c r="L38" s="66"/>
    </row>
    <row r="39" spans="1:12" ht="72" customHeight="1">
      <c r="A39" s="66"/>
      <c r="B39" s="262" t="s">
        <v>136</v>
      </c>
      <c r="C39" s="262"/>
      <c r="D39" s="262"/>
      <c r="E39" s="262"/>
      <c r="F39" s="262"/>
      <c r="G39" s="262"/>
      <c r="H39" s="262"/>
      <c r="I39" s="262"/>
      <c r="J39" s="262"/>
      <c r="K39" s="262"/>
      <c r="L39" s="87"/>
    </row>
    <row r="40" spans="1:12" ht="27.95" customHeight="1">
      <c r="A40" s="66"/>
      <c r="B40" s="260" t="s">
        <v>137</v>
      </c>
      <c r="C40" s="260"/>
      <c r="D40" s="260"/>
      <c r="E40" s="260"/>
      <c r="F40" s="261"/>
      <c r="G40" s="261"/>
      <c r="H40" s="261"/>
      <c r="I40" s="261"/>
      <c r="J40" s="261"/>
      <c r="K40" s="261"/>
      <c r="L40" s="261"/>
    </row>
    <row r="41" spans="1:12" ht="12.75">
      <c r="A41" s="66"/>
      <c r="B41" s="248" t="s">
        <v>138</v>
      </c>
      <c r="C41" s="249" t="s">
        <v>139</v>
      </c>
      <c r="D41" s="34" t="s">
        <v>140</v>
      </c>
      <c r="E41" s="66"/>
      <c r="F41" s="63"/>
      <c r="G41" s="63"/>
      <c r="H41" s="63"/>
      <c r="I41" s="63"/>
      <c r="J41" s="63"/>
      <c r="K41" s="63"/>
      <c r="L41" s="66"/>
    </row>
    <row r="42" spans="1:12" ht="22.5">
      <c r="A42" s="66"/>
      <c r="B42" s="248"/>
      <c r="C42" s="249"/>
      <c r="D42" s="35" t="s">
        <v>141</v>
      </c>
      <c r="E42" s="92"/>
      <c r="F42" s="63"/>
      <c r="G42" s="91"/>
      <c r="H42" s="63"/>
      <c r="I42" s="63"/>
      <c r="J42" s="63"/>
      <c r="K42" s="63"/>
      <c r="L42" s="66"/>
    </row>
    <row r="43" spans="1:12" ht="22.5">
      <c r="A43" s="66"/>
      <c r="B43" s="36" t="s">
        <v>142</v>
      </c>
      <c r="C43" s="33" t="s">
        <v>143</v>
      </c>
      <c r="D43" s="37">
        <v>1</v>
      </c>
      <c r="E43" s="66"/>
      <c r="F43" s="63"/>
      <c r="G43" s="63"/>
      <c r="H43" s="63"/>
      <c r="I43" s="63"/>
      <c r="J43" s="63"/>
      <c r="K43" s="63"/>
      <c r="L43" s="66"/>
    </row>
    <row r="44" spans="1:12" ht="10.5" customHeight="1">
      <c r="A44" s="66"/>
      <c r="B44" s="36" t="s">
        <v>144</v>
      </c>
      <c r="C44" s="33" t="s">
        <v>145</v>
      </c>
      <c r="D44" s="38">
        <v>0.9</v>
      </c>
      <c r="E44" s="66"/>
      <c r="F44" s="63"/>
      <c r="G44" s="63"/>
      <c r="H44" s="63"/>
      <c r="I44" s="63"/>
      <c r="J44" s="63"/>
      <c r="K44" s="63"/>
      <c r="L44" s="66"/>
    </row>
    <row r="45" spans="1:12" ht="22.5">
      <c r="A45" s="66"/>
      <c r="B45" s="36" t="s">
        <v>146</v>
      </c>
      <c r="C45" s="33" t="s">
        <v>147</v>
      </c>
      <c r="D45" s="38">
        <v>0.8</v>
      </c>
      <c r="E45" s="66"/>
      <c r="F45" s="63"/>
      <c r="G45" s="63"/>
      <c r="H45" s="63"/>
      <c r="I45" s="63"/>
      <c r="J45" s="63"/>
      <c r="K45" s="63"/>
      <c r="L45" s="66"/>
    </row>
    <row r="46" spans="1:12" ht="22.5">
      <c r="A46" s="66"/>
      <c r="B46" s="36" t="s">
        <v>148</v>
      </c>
      <c r="C46" s="33" t="s">
        <v>149</v>
      </c>
      <c r="D46" s="38">
        <v>0.7</v>
      </c>
      <c r="E46" s="66"/>
      <c r="F46" s="63"/>
      <c r="G46" s="63"/>
      <c r="H46" s="63"/>
      <c r="I46" s="63"/>
      <c r="J46" s="63"/>
      <c r="K46" s="66"/>
      <c r="L46" s="66"/>
    </row>
    <row r="47" spans="1:12" ht="28.5" customHeight="1">
      <c r="A47" s="66"/>
      <c r="B47" s="36" t="s">
        <v>150</v>
      </c>
      <c r="C47" s="33" t="s">
        <v>151</v>
      </c>
      <c r="D47" s="38">
        <v>0.5</v>
      </c>
      <c r="E47" s="91"/>
      <c r="F47" s="63"/>
      <c r="G47" s="63"/>
      <c r="H47" s="63"/>
      <c r="I47" s="63"/>
      <c r="J47" s="63"/>
      <c r="K47" s="66"/>
      <c r="L47" s="66"/>
    </row>
    <row r="48" spans="1:12" ht="22.5">
      <c r="A48" s="66"/>
      <c r="B48" s="36" t="s">
        <v>152</v>
      </c>
      <c r="C48" s="33" t="s">
        <v>153</v>
      </c>
      <c r="D48" s="38">
        <v>0</v>
      </c>
      <c r="E48" s="91"/>
      <c r="F48" s="63"/>
      <c r="G48" s="63"/>
      <c r="H48" s="63"/>
      <c r="I48" s="63"/>
      <c r="J48" s="63"/>
      <c r="K48" s="66"/>
      <c r="L48" s="66"/>
    </row>
    <row r="49" spans="8:10" ht="12.75">
      <c r="H49" s="1"/>
      <c r="I49" s="1"/>
      <c r="J49" s="1"/>
    </row>
    <row r="50" spans="8:10" ht="12.75">
      <c r="H50" s="1"/>
      <c r="I50" s="1"/>
      <c r="J50" s="1"/>
    </row>
  </sheetData>
  <sheetProtection algorithmName="SHA-512" hashValue="WK2MqlcSQPh3SJhY2Y8EBbyvOuXNkbhGRn4UbPyyLLRjffB0alGm57kr2J3+nxu/ur8bS9dB26yUxdWEOrBaoA==" saltValue="fkLFS7vSztbdrhydeeFYPA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3">
    <mergeCell ref="B18:B22"/>
    <mergeCell ref="C18:C22"/>
    <mergeCell ref="B23:B25"/>
    <mergeCell ref="C23:C25"/>
    <mergeCell ref="B14:B17"/>
    <mergeCell ref="C14:C17"/>
    <mergeCell ref="B2:I2"/>
    <mergeCell ref="J2:K2"/>
    <mergeCell ref="B10:B11"/>
    <mergeCell ref="C10:C11"/>
    <mergeCell ref="B12:B13"/>
    <mergeCell ref="C12:C13"/>
    <mergeCell ref="J34:J36"/>
    <mergeCell ref="B41:B42"/>
    <mergeCell ref="C41:C42"/>
    <mergeCell ref="B26:B28"/>
    <mergeCell ref="C26:C28"/>
    <mergeCell ref="B30:G31"/>
    <mergeCell ref="H30:H31"/>
    <mergeCell ref="H34:H36"/>
    <mergeCell ref="C33:D33"/>
    <mergeCell ref="B40:L40"/>
    <mergeCell ref="B39:K39"/>
  </mergeCells>
  <phoneticPr fontId="6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"/>
  <sheetViews>
    <sheetView workbookViewId="0">
      <selection activeCell="B7" sqref="B7"/>
    </sheetView>
  </sheetViews>
  <sheetFormatPr defaultColWidth="9.140625" defaultRowHeight="12.75"/>
  <cols>
    <col min="1" max="1" width="4.42578125" style="1" customWidth="1"/>
    <col min="2" max="6" width="9.140625" style="1"/>
    <col min="7" max="7" width="12" style="1" bestFit="1" customWidth="1"/>
    <col min="8" max="9" width="9.140625" style="1"/>
    <col min="10" max="10" width="11.7109375" style="1" customWidth="1"/>
    <col min="11" max="11" width="11.42578125" style="1" customWidth="1"/>
    <col min="12" max="16384" width="9.140625" style="1"/>
  </cols>
  <sheetData>
    <row r="2" spans="1:11">
      <c r="A2" s="1" t="s">
        <v>154</v>
      </c>
    </row>
    <row r="4" spans="1:11" s="28" customFormat="1">
      <c r="B4" s="212" t="s">
        <v>155</v>
      </c>
      <c r="C4" s="213"/>
      <c r="D4" s="213"/>
      <c r="E4" s="213"/>
      <c r="F4" s="10"/>
      <c r="G4" s="10"/>
      <c r="H4" s="10"/>
      <c r="I4" s="10"/>
      <c r="J4" s="10"/>
      <c r="K4" s="55"/>
    </row>
    <row r="5" spans="1:11" s="28" customFormat="1">
      <c r="B5" s="214" t="s">
        <v>50</v>
      </c>
      <c r="C5" s="215"/>
      <c r="D5" s="215"/>
      <c r="E5" s="215"/>
      <c r="F5" s="11"/>
      <c r="G5" s="11" t="s">
        <v>51</v>
      </c>
      <c r="H5" s="11"/>
      <c r="I5" s="11"/>
      <c r="J5" s="11"/>
      <c r="K5" s="56"/>
    </row>
    <row r="6" spans="1:11" s="28" customFormat="1">
      <c r="B6" s="214" t="s">
        <v>156</v>
      </c>
      <c r="C6" s="215"/>
      <c r="D6" s="215"/>
      <c r="E6" s="215"/>
      <c r="F6" s="11"/>
      <c r="G6" s="11"/>
      <c r="H6" s="11"/>
      <c r="I6" s="11"/>
      <c r="J6" s="11"/>
      <c r="K6" s="56"/>
    </row>
    <row r="7" spans="1:11" s="28" customFormat="1">
      <c r="B7" s="216" t="s">
        <v>157</v>
      </c>
      <c r="C7" s="217"/>
      <c r="D7" s="217"/>
      <c r="E7" s="217"/>
      <c r="F7" s="12"/>
      <c r="G7" s="12"/>
      <c r="H7" s="12"/>
      <c r="I7" s="12"/>
      <c r="J7" s="12"/>
      <c r="K7" s="57"/>
    </row>
    <row r="8" spans="1:11" ht="13.5" thickBot="1"/>
    <row r="9" spans="1:11" ht="13.5" thickBot="1">
      <c r="B9" s="40" t="s">
        <v>158</v>
      </c>
      <c r="C9" s="41"/>
      <c r="D9" s="41"/>
      <c r="E9" s="41"/>
      <c r="F9" s="41"/>
      <c r="G9" s="41"/>
      <c r="H9" s="41"/>
      <c r="I9" s="41"/>
      <c r="J9" s="41"/>
      <c r="K9" s="42"/>
    </row>
    <row r="10" spans="1:11">
      <c r="K10" s="43"/>
    </row>
    <row r="11" spans="1:11" ht="18.75" customHeight="1">
      <c r="B11" s="44" t="s">
        <v>159</v>
      </c>
      <c r="C11" s="45"/>
      <c r="D11" s="45"/>
      <c r="E11" s="45"/>
      <c r="F11" s="46"/>
      <c r="G11" s="94">
        <f>'Scheda Ass,Mon, Sint'!M13</f>
        <v>0</v>
      </c>
      <c r="H11" s="45"/>
      <c r="I11" s="45"/>
      <c r="J11" s="45"/>
      <c r="K11" s="47"/>
    </row>
    <row r="12" spans="1:11" ht="17.25" customHeight="1">
      <c r="B12" s="48" t="s">
        <v>160</v>
      </c>
      <c r="C12" s="49"/>
      <c r="D12" s="49"/>
      <c r="E12" s="49"/>
      <c r="F12" s="50"/>
      <c r="G12" s="93">
        <f>'Scheda comport EP resp str'!J34</f>
        <v>0</v>
      </c>
      <c r="H12" s="49"/>
      <c r="I12" s="49"/>
      <c r="J12" s="49"/>
      <c r="K12" s="51"/>
    </row>
    <row r="13" spans="1:11" ht="20.25" customHeight="1" thickBot="1">
      <c r="B13" s="48" t="s">
        <v>161</v>
      </c>
      <c r="C13" s="49"/>
      <c r="D13" s="49"/>
      <c r="E13" s="49"/>
      <c r="F13" s="50"/>
      <c r="G13" s="93">
        <f>+SUM(G11:G12)</f>
        <v>0</v>
      </c>
      <c r="H13" s="49"/>
      <c r="I13" s="49"/>
      <c r="J13" s="49"/>
      <c r="K13" s="51"/>
    </row>
    <row r="14" spans="1:11" ht="24" customHeight="1" thickTop="1">
      <c r="B14" s="52" t="s">
        <v>162</v>
      </c>
      <c r="C14" s="53"/>
      <c r="D14" s="53"/>
      <c r="E14" s="53"/>
      <c r="F14" s="53"/>
      <c r="G14" s="95">
        <f>(G12+G11)*K9</f>
        <v>0</v>
      </c>
      <c r="H14" s="53"/>
      <c r="I14" s="53"/>
      <c r="J14" s="53"/>
      <c r="K14" s="54"/>
    </row>
  </sheetData>
  <sheetProtection algorithmName="SHA-512" hashValue="+LBhbD7XugdOisuWF5fXWDLH1TjbxZshIvAtTkttbqhP5DqGvt9QzZrjY7Mwxa8UeJf2FC5CUpOV02sGXPOs8Q==" saltValue="hXTHKWehXmWrOm5UdKte5g==" spinCount="100000" sheet="1" objects="1" scenarios="1"/>
  <protectedRanges>
    <protectedRange sqref="C4:K7" name="Intervallo1_1"/>
    <protectedRange sqref="K9" name="Intervallo2_1"/>
  </protectedRanges>
  <phoneticPr fontId="6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Normal="100" zoomScaleSheetLayoutView="100" workbookViewId="0">
      <selection activeCell="A13" sqref="A13"/>
    </sheetView>
  </sheetViews>
  <sheetFormatPr defaultColWidth="9.28515625" defaultRowHeight="24.95" customHeight="1"/>
  <cols>
    <col min="1" max="1" width="150.7109375" style="6" customWidth="1"/>
    <col min="2" max="16384" width="9.28515625" style="6"/>
  </cols>
  <sheetData>
    <row r="1" spans="1:1" ht="24.95" customHeight="1">
      <c r="A1" s="7" t="s">
        <v>163</v>
      </c>
    </row>
    <row r="2" spans="1:1" ht="13.5" customHeight="1">
      <c r="A2" s="8"/>
    </row>
    <row r="3" spans="1:1" ht="24.95" customHeight="1">
      <c r="A3" s="8" t="s">
        <v>164</v>
      </c>
    </row>
    <row r="4" spans="1:1" ht="24.95" customHeight="1">
      <c r="A4" s="8" t="s">
        <v>165</v>
      </c>
    </row>
    <row r="5" spans="1:1" ht="30" customHeight="1">
      <c r="A5" s="8" t="s">
        <v>166</v>
      </c>
    </row>
    <row r="6" spans="1:1" ht="24.95" customHeight="1">
      <c r="A6" s="8" t="s">
        <v>167</v>
      </c>
    </row>
    <row r="7" spans="1:1" ht="24.95" customHeight="1">
      <c r="A7" s="8"/>
    </row>
    <row r="8" spans="1:1" ht="24.95" customHeight="1">
      <c r="A8" s="8" t="s">
        <v>168</v>
      </c>
    </row>
    <row r="9" spans="1:1" ht="35.1" customHeight="1">
      <c r="A9" s="8" t="s">
        <v>169</v>
      </c>
    </row>
    <row r="10" spans="1:1" ht="24.95" customHeight="1">
      <c r="A10" s="8" t="s">
        <v>170</v>
      </c>
    </row>
    <row r="11" spans="1:1" ht="13.5" customHeight="1">
      <c r="A11" s="8"/>
    </row>
    <row r="12" spans="1:1" ht="24.95" customHeight="1">
      <c r="A12" s="8" t="s">
        <v>171</v>
      </c>
    </row>
    <row r="13" spans="1:1" ht="60">
      <c r="A13" s="8" t="s">
        <v>172</v>
      </c>
    </row>
    <row r="14" spans="1:1" ht="24.95" customHeight="1">
      <c r="A14" s="8" t="s">
        <v>173</v>
      </c>
    </row>
    <row r="15" spans="1:1" ht="24.95" customHeight="1">
      <c r="A15" s="8" t="s">
        <v>174</v>
      </c>
    </row>
    <row r="16" spans="1:1" ht="24.95" customHeight="1">
      <c r="A16" s="8" t="s">
        <v>175</v>
      </c>
    </row>
    <row r="17" spans="1:1" ht="24.95" customHeight="1">
      <c r="A17" s="8" t="s">
        <v>176</v>
      </c>
    </row>
    <row r="18" spans="1:1" ht="24.95" customHeight="1">
      <c r="A18" s="8" t="s">
        <v>177</v>
      </c>
    </row>
    <row r="19" spans="1:1" ht="24.95" customHeight="1">
      <c r="A19" s="8" t="s">
        <v>178</v>
      </c>
    </row>
    <row r="20" spans="1:1" ht="24.95" customHeight="1">
      <c r="A20" s="9" t="s">
        <v>170</v>
      </c>
    </row>
  </sheetData>
  <phoneticPr fontId="6" type="noConversion"/>
  <printOptions horizontalCentered="1"/>
  <pageMargins left="0" right="0" top="0.39370078740157483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*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FRANCESCA CIANNELLA</cp:lastModifiedBy>
  <cp:revision/>
  <dcterms:created xsi:type="dcterms:W3CDTF">2014-11-14T17:12:20Z</dcterms:created>
  <dcterms:modified xsi:type="dcterms:W3CDTF">2022-07-29T12:46:46Z</dcterms:modified>
  <cp:category/>
  <cp:contentStatus/>
</cp:coreProperties>
</file>