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371 17_6_2022\SMVP 2022 schede protette\"/>
    </mc:Choice>
  </mc:AlternateContent>
  <xr:revisionPtr revIDLastSave="76" documentId="8_{4E366223-B676-456E-9750-FA598CFAC135}" xr6:coauthVersionLast="47" xr6:coauthVersionMax="47" xr10:uidLastSave="{2CCB2929-19DC-4210-AEE0-5FA790229B5A}"/>
  <bookViews>
    <workbookView xWindow="-120" yWindow="-120" windowWidth="29040" windowHeight="15840" tabRatio="791" xr2:uid="{00000000-000D-0000-FFFF-FFFF00000000}"/>
  </bookViews>
  <sheets>
    <sheet name="Scheda Ass,Mon, Sint" sheetId="7" r:id="rId1"/>
    <sheet name="Scheda comport D_ resp str" sheetId="8" r:id="rId2"/>
    <sheet name="Riepilogo valutazione" sheetId="10" r:id="rId3"/>
    <sheet name="RELAZIONE DI SINTESI" sheetId="9" r:id="rId4"/>
  </sheets>
  <definedNames>
    <definedName name="_xlnm.Print_Area" localSheetId="2">'Riepilogo valutazione'!$A$1:$L$15</definedName>
    <definedName name="_xlnm.Print_Area" localSheetId="0">'Scheda Ass,Mon, Sint'!$A$1:$P$18</definedName>
    <definedName name="_xlnm.Print_Area" localSheetId="1">'Scheda comport D_ resp str'!$A$1:$L$48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8" l="1"/>
  <c r="J10" i="8" l="1"/>
  <c r="J11" i="8"/>
  <c r="J12" i="8"/>
  <c r="J13" i="8"/>
  <c r="F29" i="8" l="1"/>
  <c r="J19" i="8" l="1"/>
  <c r="J21" i="8" l="1"/>
  <c r="J28" i="8" l="1"/>
  <c r="J27" i="8"/>
  <c r="J25" i="8"/>
  <c r="J24" i="8"/>
  <c r="J23" i="8"/>
  <c r="J22" i="8"/>
  <c r="J20" i="8"/>
  <c r="J18" i="8"/>
  <c r="J17" i="8"/>
  <c r="J16" i="8"/>
  <c r="J15" i="8"/>
  <c r="J14" i="8"/>
  <c r="J29" i="8" l="1"/>
  <c r="O9" i="7"/>
  <c r="O10" i="7"/>
  <c r="N9" i="7"/>
  <c r="N10" i="7"/>
  <c r="J31" i="8" l="1"/>
  <c r="J33" i="8" s="1"/>
  <c r="J34" i="8" s="1"/>
  <c r="G13" i="10" s="1"/>
  <c r="G14" i="10" s="1"/>
  <c r="N7" i="7"/>
  <c r="B13" i="7" l="1"/>
  <c r="O12" i="7"/>
  <c r="N12" i="7"/>
  <c r="O11" i="7"/>
  <c r="N11" i="7"/>
  <c r="O8" i="7"/>
  <c r="N8" i="7"/>
  <c r="O7" i="7"/>
  <c r="C29" i="8"/>
  <c r="O13" i="7" l="1"/>
  <c r="G10" i="10" s="1"/>
  <c r="G11" i="10" s="1"/>
</calcChain>
</file>

<file path=xl/sharedStrings.xml><?xml version="1.0" encoding="utf-8"?>
<sst xmlns="http://schemas.openxmlformats.org/spreadsheetml/2006/main" count="185" uniqueCount="179">
  <si>
    <t>SCHEDA  DI VALUTAZIONE DEGLI OBIETTIVI OPERATIVI PER IL PERSONALE CAT. D  RESPONSABILE DI STRUTTURA</t>
  </si>
  <si>
    <t>Scheda per l'assegnazione, il monitoraggio, la sintesi e l'autovalutazione dei risultati raggiunti</t>
  </si>
  <si>
    <t>Periodo di valutazione: 1 gennaio - 31 dicembre 2022</t>
  </si>
  <si>
    <t>Nome valutato (cat. D): Dott.ssa Serena PIERRO</t>
  </si>
  <si>
    <t xml:space="preserve">Soggetto valutatore: Dott.ssa Rossella MAIO </t>
  </si>
  <si>
    <t>Obiettivo Operativo</t>
  </si>
  <si>
    <t>Peso</t>
  </si>
  <si>
    <t>Indicatore</t>
  </si>
  <si>
    <t xml:space="preserve">Target </t>
    <phoneticPr fontId="9" type="noConversion"/>
  </si>
  <si>
    <t>Monitoraggio
Risultato intermedio al 15 settembre (da trasmettere entro il 30 settembre)</t>
  </si>
  <si>
    <t>Scostamento</t>
    <phoneticPr fontId="9" type="noConversion"/>
  </si>
  <si>
    <t xml:space="preserve">Sintesi finale
Risultato finale al 31 dicembre
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</si>
  <si>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</si>
  <si>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</si>
  <si>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</si>
  <si>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</si>
  <si>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</si>
  <si>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</si>
  <si>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1"/>
        <rFont val="Calibri"/>
        <family val="2"/>
      </rPr>
      <t>Commento a cura del soggetto valutatore</t>
    </r>
    <r>
      <rPr>
        <b/>
        <sz val="11"/>
        <rFont val="Calibri"/>
        <family val="2"/>
      </rPr>
      <t xml:space="preserve">  (*) </t>
    </r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</si>
  <si>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</si>
  <si>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 B) aggiornamento del C.V.: SI/NO</t>
  </si>
  <si>
    <t>A) 100%                                                      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</si>
  <si>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</si>
  <si>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</si>
  <si>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</si>
  <si>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Ob.3 - Investire nell’empowerment delle risorse umane e migliorare la qualità dei servizi. Monitoraggio e miglioramento servizi a distanza                                                              Contributo per la parte di competenza alle seguenti attività:                                
A) Pubblicazione on line degli standard di qualità
B) monitoraggio del grado di soddisfazione dell'utenza in relazione ai servizi a distanza</t>
  </si>
  <si>
    <t>segue comunicazione dell'Ufficio Organizzazione e Performance</t>
  </si>
  <si>
    <t>Ob.4 - Semplificazione dei processi ed accelerazione dei tempi procedimentali.                                                                                                                   Analisi dei processi e selezione dei processi/procedimenti da semplificare/digitalizzare anche ai fini della redazione dell'apposita sezione del PIAO 2023-25.</t>
  </si>
  <si>
    <t xml:space="preserve">a)n. processi analizzati                                                                                                b) n.processi identificati come da semplificare/riprogettare/digitalizzare ed elaborazione del relativo piano di semplificazione/riprogettazione/ digitalizzazione   </t>
  </si>
  <si>
    <t xml:space="preserve">almeno 1  (segue comunicazione dell'Ufficio Organizzazione e Performance)                                                          N.B. il target è raggiunto anche in ipotesi di processi interfunzionali, ovvero che si articolano con il contributo di più U.O.            </t>
  </si>
  <si>
    <t>Ob.5 - Attuazione e monitoraggio - per la parte di competenza dell'Unità Organizzativa di afferenza - delle ulteriori misure e delle AZIONI di competenza per la prevenzione della corruzione e trasparenza previste dalla normativa e dal PIAO (sezione Rischi corruttivi e trasparenza e relative appendici)</t>
  </si>
  <si>
    <t>A)report da cui risulti l’attuazione del 100% delle MISURE e delle AZIONI previste nelle appendici del PIAO, per la parte di competenza : SI/NO B)report da cui risulti l’avvenuta trasmissione all’URP del 100% dei dati/atti da pubblicare, ai fini dell’attuazione – per la parte di competenza - delle misure di trasparenza previste dalla vigente normativa:  SI/NO</t>
  </si>
  <si>
    <t xml:space="preserve">A) e B)      
n. 2 report da inviare al dirigente della Ripartizione di afferenza:- entro il 30.9.22 (monitoraggio intermedio delle misure e AZIONI per la prevenzione della corruzione e la trasparenza - stato di attuazione  delle misure di competenza alla data del 15 settembre 2022);      
                                                                                                                                                    - entro il 16.1.23 (monitoraggio finale delle misure e AZIONI per la prevenzione della corruzione e la trasparenza - stato di attuazione  delle misure di competenza alla data del 31.12.2022)N.B. cfr report/questionario/check list inviati dall'Ufficio Etica e Trasparenza 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</si>
  <si>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</si>
  <si>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</si>
  <si>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</si>
  <si>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</si>
  <si>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</si>
  <si>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</si>
  <si>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</si>
  <si>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</si>
  <si>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</si>
  <si>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</si>
  <si>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</si>
  <si>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</si>
  <si>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</si>
  <si>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</si>
  <si>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</si>
  <si>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</si>
  <si>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</si>
  <si>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D RESPONSABILE DI STRUTTURA</t>
  </si>
  <si>
    <t>Trasmissione ENTRO IL 31/01/2023 con riferimento ai comportamenti resi in tutto l’anno 2022</t>
  </si>
  <si>
    <t xml:space="preserve">Nome del soggetto che valuta: Dott.ssa Rossella MAIO </t>
  </si>
  <si>
    <t>Nome del responsabile di struttura valutato (cat. D): Dott.ssa Serena PIERRO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</si>
  <si>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</si>
  <si>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</si>
  <si>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</si>
  <si>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</si>
  <si>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</si>
  <si>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</si>
  <si>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</si>
  <si>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</si>
  <si>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</si>
  <si>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</si>
  <si>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</si>
  <si>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</si>
  <si>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</si>
  <si>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</si>
  <si>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</si>
  <si>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</si>
  <si>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</si>
  <si>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b/>
        <u/>
        <sz val="9"/>
        <rFont val="Calibri"/>
        <family val="2"/>
      </rPr>
      <t>Commento a cura del soggetto valutato</t>
    </r>
    <r>
      <rPr>
        <sz val="9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</si>
  <si>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b/>
        <sz val="9"/>
        <rFont val="Calibri"/>
        <family val="2"/>
      </rPr>
      <t xml:space="preserve">Commento a cura del </t>
    </r>
    <r>
      <rPr>
        <b/>
        <u/>
        <sz val="9"/>
        <rFont val="Calibri"/>
        <family val="2"/>
      </rPr>
      <t>soggetto valutatore</t>
    </r>
    <r>
      <rPr>
        <u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
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</si>
  <si>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</si>
  <si>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</si>
  <si>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</si>
  <si>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</si>
  <si>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</si>
  <si>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</si>
  <si>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</si>
  <si>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</si>
  <si>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</si>
  <si>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</si>
  <si>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</si>
  <si>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</si>
  <si>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</si>
  <si>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</si>
  <si>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</si>
  <si>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</si>
  <si>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</si>
  <si>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</si>
  <si>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</si>
  <si>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</si>
  <si>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Approccio per obiettivi nella gestione  della struttura</t>
  </si>
  <si>
    <t>ha adottato un approccio per obiettivi nella gestione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</si>
  <si>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</si>
  <si>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</si>
  <si>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</si>
  <si>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</si>
  <si>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</si>
  <si>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</si>
  <si>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</si>
  <si>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</si>
  <si>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</si>
  <si>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</si>
  <si>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</si>
  <si>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</si>
  <si>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</si>
  <si>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</si>
  <si>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 tempestiva trasmissione:  delle schede di valutazione dei comportamenti individuali del personale t.a. della struttura (Ufficio/Biblioteca d'area); 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</si>
  <si>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</si>
  <si>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</si>
  <si>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</si>
  <si>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</si>
  <si>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</si>
  <si>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</si>
  <si>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</si>
  <si>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</si>
  <si>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</si>
  <si>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</si>
  <si>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</si>
  <si>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</si>
  <si>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</si>
  <si>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</si>
  <si>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</si>
  <si>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</si>
  <si>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</si>
  <si>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</si>
  <si>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</si>
  <si>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</si>
  <si>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</si>
  <si>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</si>
  <si>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</si>
  <si>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</si>
  <si>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</si>
  <si>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</si>
  <si>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</si>
  <si>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</si>
  <si>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</si>
  <si>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</si>
  <si>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</si>
  <si>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</si>
  <si>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</si>
  <si>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</si>
  <si>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</si>
  <si>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</si>
  <si>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</si>
  <si>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</si>
  <si>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</si>
  <si>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</si>
  <si>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</si>
  <si>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</si>
  <si>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</si>
  <si>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RESPONSABILE DI STRUTTURA</t>
  </si>
  <si>
    <t>Data:</t>
  </si>
  <si>
    <t>Nome del soggetto valutatore: Dott.</t>
  </si>
  <si>
    <t>,</t>
  </si>
  <si>
    <t>Nome del soggetto (cat. D) valutato:</t>
  </si>
  <si>
    <t>Valore del correttivo, pari alla  % Elemento retributivo corrisposto alla struttura di cui si è responsabile:</t>
  </si>
  <si>
    <t>Obiettivi operativi: premio attribuito al lordo del correttivo</t>
  </si>
  <si>
    <t>Totale premio obiettivi operativi al netto del correttivo</t>
  </si>
  <si>
    <t>Obiettivi di comportamento: premio attribuito</t>
  </si>
  <si>
    <t>Totale premio obiettivi comportamento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</si>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</sst>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b/>
      <u/>
      <sz val="11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Protection="1">
      <protection locked="0"/>
    </xf>
    <xf numFmtId="0" fontId="5" fillId="2" borderId="21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/>
    <xf numFmtId="0" fontId="5" fillId="3" borderId="17" xfId="0" applyFont="1" applyFill="1" applyBorder="1"/>
    <xf numFmtId="0" fontId="6" fillId="0" borderId="0" xfId="0" applyFont="1" applyProtection="1">
      <protection locked="0"/>
    </xf>
    <xf numFmtId="0" fontId="3" fillId="3" borderId="22" xfId="0" applyFont="1" applyFill="1" applyBorder="1"/>
    <xf numFmtId="0" fontId="4" fillId="3" borderId="22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2" xfId="0" applyFont="1" applyFill="1" applyBorder="1"/>
    <xf numFmtId="0" fontId="5" fillId="5" borderId="22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6" fillId="5" borderId="0" xfId="0" applyFont="1" applyFill="1" applyProtection="1">
      <protection locked="0"/>
    </xf>
    <xf numFmtId="0" fontId="4" fillId="5" borderId="16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  <xf numFmtId="0" fontId="4" fillId="5" borderId="18" xfId="0" applyFont="1" applyFill="1" applyBorder="1"/>
    <xf numFmtId="0" fontId="6" fillId="5" borderId="18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/>
    <xf numFmtId="0" fontId="17" fillId="0" borderId="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5" fillId="2" borderId="10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1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4" fillId="3" borderId="17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6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9" fontId="4" fillId="2" borderId="41" xfId="3" applyFont="1" applyFill="1" applyBorder="1" applyAlignment="1" applyProtection="1">
      <alignment horizontal="center"/>
    </xf>
    <xf numFmtId="9" fontId="4" fillId="0" borderId="0" xfId="3" applyFont="1" applyBorder="1" applyProtection="1"/>
    <xf numFmtId="0" fontId="4" fillId="3" borderId="43" xfId="0" applyFont="1" applyFill="1" applyBorder="1"/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/>
    <xf numFmtId="0" fontId="5" fillId="3" borderId="13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4" fillId="4" borderId="34" xfId="0" applyFont="1" applyFill="1" applyBorder="1" applyProtection="1">
      <protection locked="0"/>
    </xf>
    <xf numFmtId="0" fontId="14" fillId="4" borderId="47" xfId="0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49" xfId="0" applyFont="1" applyFill="1" applyBorder="1" applyProtection="1"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0" fillId="0" borderId="17" xfId="0" applyBorder="1"/>
    <xf numFmtId="0" fontId="11" fillId="0" borderId="17" xfId="0" applyFont="1" applyBorder="1"/>
    <xf numFmtId="0" fontId="12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42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2" xfId="0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6" borderId="3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10" fontId="20" fillId="2" borderId="27" xfId="0" applyNumberFormat="1" applyFont="1" applyFill="1" applyBorder="1" applyAlignment="1" applyProtection="1">
      <alignment horizontal="left" vertical="top" wrapText="1"/>
      <protection locked="0"/>
    </xf>
    <xf numFmtId="10" fontId="20" fillId="2" borderId="24" xfId="0" applyNumberFormat="1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164" fontId="1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1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Protection="1">
      <protection locked="0"/>
    </xf>
    <xf numFmtId="0" fontId="23" fillId="3" borderId="10" xfId="0" applyFont="1" applyFill="1" applyBorder="1"/>
    <xf numFmtId="0" fontId="23" fillId="3" borderId="22" xfId="0" applyFont="1" applyFill="1" applyBorder="1"/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 applyProtection="1">
      <alignment horizontal="center" vertical="center" wrapText="1"/>
      <protection locked="0"/>
    </xf>
    <xf numFmtId="9" fontId="26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26" fillId="2" borderId="57" xfId="0" applyFont="1" applyFill="1" applyBorder="1" applyAlignment="1" applyProtection="1">
      <alignment horizontal="center" vertical="center" wrapText="1"/>
      <protection locked="0"/>
    </xf>
    <xf numFmtId="0" fontId="27" fillId="2" borderId="58" xfId="0" applyFont="1" applyFill="1" applyBorder="1" applyProtection="1">
      <protection locked="0"/>
    </xf>
    <xf numFmtId="0" fontId="27" fillId="2" borderId="59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9" fontId="26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61" xfId="0" applyFont="1" applyFill="1" applyBorder="1" applyProtection="1">
      <protection locked="0"/>
    </xf>
    <xf numFmtId="0" fontId="27" fillId="2" borderId="62" xfId="0" applyFont="1" applyFill="1" applyBorder="1" applyProtection="1">
      <protection locked="0"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>
      <alignment horizontal="center"/>
    </xf>
    <xf numFmtId="0" fontId="0" fillId="0" borderId="53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16" xfId="0" applyFill="1" applyBorder="1" applyProtection="1">
      <protection locked="0"/>
    </xf>
    <xf numFmtId="0" fontId="23" fillId="5" borderId="10" xfId="0" applyFont="1" applyFill="1" applyBorder="1" applyProtection="1">
      <protection locked="0"/>
    </xf>
    <xf numFmtId="0" fontId="23" fillId="5" borderId="22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0" xfId="0" applyFont="1" applyFill="1" applyProtection="1">
      <protection locked="0"/>
    </xf>
    <xf numFmtId="0" fontId="23" fillId="5" borderId="13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0" fontId="26" fillId="2" borderId="55" xfId="0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0" fontId="26" fillId="2" borderId="61" xfId="0" applyFont="1" applyFill="1" applyBorder="1" applyAlignment="1" applyProtection="1">
      <alignment horizontal="left" vertical="center" wrapText="1"/>
      <protection locked="0"/>
    </xf>
    <xf numFmtId="0" fontId="26" fillId="2" borderId="60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5" fillId="2" borderId="0" xfId="0" applyFont="1" applyFill="1"/>
    <xf numFmtId="0" fontId="14" fillId="2" borderId="0" xfId="0" applyFont="1" applyFill="1"/>
    <xf numFmtId="0" fontId="4" fillId="0" borderId="0" xfId="0" applyFont="1" applyAlignment="1">
      <alignment vertical="center" wrapText="1"/>
    </xf>
    <xf numFmtId="2" fontId="15" fillId="2" borderId="63" xfId="0" applyNumberFormat="1" applyFont="1" applyFill="1" applyBorder="1"/>
    <xf numFmtId="2" fontId="15" fillId="2" borderId="64" xfId="0" applyNumberFormat="1" applyFont="1" applyFill="1" applyBorder="1"/>
    <xf numFmtId="2" fontId="15" fillId="2" borderId="65" xfId="0" applyNumberFormat="1" applyFont="1" applyFill="1" applyBorder="1"/>
    <xf numFmtId="2" fontId="4" fillId="3" borderId="24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2" fontId="4" fillId="3" borderId="66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>
      <alignment wrapText="1"/>
    </xf>
    <xf numFmtId="0" fontId="4" fillId="6" borderId="14" xfId="0" applyFont="1" applyFill="1" applyBorder="1"/>
    <xf numFmtId="0" fontId="3" fillId="6" borderId="67" xfId="0" applyFont="1" applyFill="1" applyBorder="1"/>
    <xf numFmtId="2" fontId="4" fillId="3" borderId="67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  <xf numFmtId="17" fontId="26" fillId="2" borderId="3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2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28" fillId="4" borderId="45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2" fillId="3" borderId="21" xfId="0" applyFont="1" applyFill="1" applyBorder="1" applyAlignment="1">
      <alignment horizontal="center" vertical="top" wrapText="1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28" fillId="4" borderId="18" xfId="0" applyFont="1" applyFill="1" applyBorder="1" applyAlignment="1" applyProtection="1">
      <alignment horizontal="left" vertical="center" wrapText="1"/>
      <protection locked="0"/>
    </xf>
    <xf numFmtId="0" fontId="23" fillId="3" borderId="20" xfId="2" applyFont="1" applyFill="1" applyBorder="1" applyAlignment="1" applyProtection="1">
      <alignment horizontal="left" wrapText="1"/>
      <protection locked="0"/>
    </xf>
    <xf numFmtId="0" fontId="23" fillId="3" borderId="21" xfId="2" applyFont="1" applyFill="1" applyBorder="1" applyAlignment="1" applyProtection="1">
      <alignment horizontal="left" wrapText="1"/>
      <protection locked="0"/>
    </xf>
    <xf numFmtId="0" fontId="23" fillId="3" borderId="19" xfId="2" applyFont="1" applyFill="1" applyBorder="1" applyAlignment="1" applyProtection="1">
      <alignment horizontal="left" wrapText="1"/>
      <protection locked="0"/>
    </xf>
    <xf numFmtId="0" fontId="24" fillId="2" borderId="27" xfId="0" applyFont="1" applyFill="1" applyBorder="1" applyAlignment="1">
      <alignment horizontal="center" vertical="center" wrapText="1"/>
    </xf>
    <xf numFmtId="9" fontId="26" fillId="2" borderId="55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9" fontId="26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19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4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view="pageBreakPreview" topLeftCell="A7" zoomScaleNormal="140" zoomScaleSheetLayoutView="100" workbookViewId="0">
      <selection activeCell="D8" sqref="D8:F8"/>
    </sheetView>
  </sheetViews>
  <sheetFormatPr defaultColWidth="12.85546875" defaultRowHeight="15"/>
  <cols>
    <col min="1" max="1" width="21.42578125" style="10" customWidth="1"/>
    <col min="2" max="2" width="9.42578125" style="10" customWidth="1"/>
    <col min="3" max="3" width="18.5703125" style="10" customWidth="1"/>
    <col min="4" max="4" width="12.42578125" style="10" customWidth="1"/>
    <col min="5" max="5" width="15.42578125" style="10" customWidth="1"/>
    <col min="6" max="6" width="9.140625" style="10" customWidth="1"/>
    <col min="7" max="7" width="17.42578125" style="10" customWidth="1"/>
    <col min="8" max="8" width="12.5703125" style="10" customWidth="1"/>
    <col min="9" max="9" width="12.85546875" style="10"/>
    <col min="10" max="10" width="13" style="10" customWidth="1"/>
    <col min="11" max="11" width="15.140625" style="10" customWidth="1"/>
    <col min="12" max="12" width="11.5703125" style="10" bestFit="1" customWidth="1"/>
    <col min="13" max="13" width="11.85546875" style="10" customWidth="1"/>
    <col min="14" max="14" width="16.85546875" style="10" bestFit="1" customWidth="1"/>
    <col min="15" max="15" width="11" style="10" customWidth="1"/>
    <col min="16" max="16" width="20.42578125" style="10" customWidth="1"/>
    <col min="17" max="16384" width="12.85546875" style="10"/>
  </cols>
  <sheetData>
    <row r="1" spans="1:16">
      <c r="A1" s="22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  <c r="O1" s="80"/>
      <c r="P1" s="81"/>
    </row>
    <row r="2" spans="1:16">
      <c r="A2" s="230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  <c r="O2" s="82"/>
      <c r="P2" s="83"/>
    </row>
    <row r="3" spans="1:16" ht="22.5" customHeight="1">
      <c r="A3" s="243" t="s">
        <v>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84"/>
      <c r="P3" s="83"/>
    </row>
    <row r="4" spans="1:16" ht="24" customHeight="1">
      <c r="A4" s="231" t="s">
        <v>3</v>
      </c>
      <c r="B4" s="232"/>
      <c r="C4" s="232"/>
      <c r="D4" s="232"/>
      <c r="E4" s="232"/>
      <c r="F4" s="232"/>
      <c r="G4" s="232"/>
      <c r="H4" s="232"/>
      <c r="I4" s="232"/>
      <c r="J4" s="232"/>
      <c r="K4" s="185"/>
      <c r="L4" s="185"/>
      <c r="M4" s="185"/>
      <c r="N4" s="186"/>
      <c r="O4" s="82"/>
      <c r="P4" s="83"/>
    </row>
    <row r="5" spans="1:16" ht="24.75" customHeight="1">
      <c r="A5" s="234" t="s">
        <v>4</v>
      </c>
      <c r="B5" s="235"/>
      <c r="C5" s="235"/>
      <c r="D5" s="235"/>
      <c r="E5" s="235"/>
      <c r="F5" s="235"/>
      <c r="G5" s="235"/>
      <c r="H5" s="235"/>
      <c r="I5" s="236"/>
      <c r="J5" s="237"/>
      <c r="K5" s="237"/>
      <c r="L5" s="237"/>
      <c r="M5" s="237"/>
      <c r="N5" s="238"/>
      <c r="O5" s="215"/>
      <c r="P5" s="83"/>
    </row>
    <row r="6" spans="1:16" ht="96.75" customHeight="1" thickBot="1">
      <c r="A6" s="156" t="s">
        <v>5</v>
      </c>
      <c r="B6" s="157" t="s">
        <v>6</v>
      </c>
      <c r="C6" s="157" t="s">
        <v>7</v>
      </c>
      <c r="D6" s="239" t="s">
        <v>8</v>
      </c>
      <c r="E6" s="239"/>
      <c r="F6" s="239"/>
      <c r="G6" s="158" t="s">
        <v>9</v>
      </c>
      <c r="H6" s="157" t="s">
        <v>10</v>
      </c>
      <c r="I6" s="157" t="s">
        <v>11</v>
      </c>
      <c r="J6" s="159" t="s">
        <v>12</v>
      </c>
      <c r="K6" s="160" t="s">
        <v>13</v>
      </c>
      <c r="L6" s="161" t="s">
        <v>14</v>
      </c>
      <c r="M6" s="162" t="s">
        <v>15</v>
      </c>
      <c r="N6" s="163" t="s">
        <v>16</v>
      </c>
      <c r="O6" s="164" t="s">
        <v>17</v>
      </c>
      <c r="P6" s="165" t="s">
        <v>18</v>
      </c>
    </row>
    <row r="7" spans="1:16" ht="198">
      <c r="A7" s="166" t="s">
        <v>19</v>
      </c>
      <c r="B7" s="167">
        <v>0.05</v>
      </c>
      <c r="C7" s="193" t="s">
        <v>20</v>
      </c>
      <c r="D7" s="240" t="s">
        <v>21</v>
      </c>
      <c r="E7" s="240"/>
      <c r="F7" s="240"/>
      <c r="G7" s="168"/>
      <c r="H7" s="168"/>
      <c r="I7" s="168"/>
      <c r="J7" s="169"/>
      <c r="K7" s="170"/>
      <c r="L7" s="170"/>
      <c r="M7" s="170"/>
      <c r="N7" s="171">
        <f>+L7*B7</f>
        <v>0</v>
      </c>
      <c r="O7" s="201">
        <f>B7*$O$5*M7/100</f>
        <v>0</v>
      </c>
      <c r="P7" s="214"/>
    </row>
    <row r="8" spans="1:16" ht="168">
      <c r="A8" s="172" t="s">
        <v>22</v>
      </c>
      <c r="B8" s="167">
        <v>0.05</v>
      </c>
      <c r="C8" s="194" t="s">
        <v>23</v>
      </c>
      <c r="D8" s="223" t="s">
        <v>24</v>
      </c>
      <c r="E8" s="223"/>
      <c r="F8" s="223"/>
      <c r="G8" s="173"/>
      <c r="H8" s="173"/>
      <c r="I8" s="173"/>
      <c r="J8" s="174"/>
      <c r="K8" s="175"/>
      <c r="L8" s="176"/>
      <c r="M8" s="176"/>
      <c r="N8" s="171">
        <f>+L8*B8</f>
        <v>0</v>
      </c>
      <c r="O8" s="202">
        <f>B8*$O$5*M8/100</f>
        <v>0</v>
      </c>
      <c r="P8" s="214"/>
    </row>
    <row r="9" spans="1:16" ht="258.75">
      <c r="A9" s="172" t="s">
        <v>25</v>
      </c>
      <c r="B9" s="167">
        <v>0.15</v>
      </c>
      <c r="C9" s="194" t="s">
        <v>26</v>
      </c>
      <c r="D9" s="220" t="s">
        <v>26</v>
      </c>
      <c r="E9" s="221"/>
      <c r="F9" s="222"/>
      <c r="G9" s="173"/>
      <c r="H9" s="173"/>
      <c r="I9" s="173"/>
      <c r="J9" s="174"/>
      <c r="K9" s="175"/>
      <c r="L9" s="176"/>
      <c r="M9" s="176"/>
      <c r="N9" s="171">
        <f t="shared" ref="N9:N10" si="0">+L9*B9</f>
        <v>0</v>
      </c>
      <c r="O9" s="202">
        <f t="shared" ref="O9:O10" si="1">B9*$O$5*M9/100</f>
        <v>0</v>
      </c>
      <c r="P9" s="177"/>
    </row>
    <row r="10" spans="1:16" ht="183">
      <c r="A10" s="172" t="s">
        <v>27</v>
      </c>
      <c r="B10" s="167">
        <v>0.15</v>
      </c>
      <c r="C10" s="194" t="s">
        <v>28</v>
      </c>
      <c r="D10" s="223" t="s">
        <v>29</v>
      </c>
      <c r="E10" s="223"/>
      <c r="F10" s="223"/>
      <c r="G10" s="173"/>
      <c r="H10" s="173"/>
      <c r="I10" s="173"/>
      <c r="J10" s="174"/>
      <c r="K10" s="175"/>
      <c r="L10" s="176"/>
      <c r="M10" s="176"/>
      <c r="N10" s="171">
        <f t="shared" si="0"/>
        <v>0</v>
      </c>
      <c r="O10" s="202">
        <f t="shared" si="1"/>
        <v>0</v>
      </c>
      <c r="P10" s="177"/>
    </row>
    <row r="11" spans="1:16" ht="319.5">
      <c r="A11" s="172" t="s">
        <v>30</v>
      </c>
      <c r="B11" s="167">
        <v>0.6</v>
      </c>
      <c r="C11" s="194" t="s">
        <v>31</v>
      </c>
      <c r="D11" s="241" t="s">
        <v>32</v>
      </c>
      <c r="E11" s="241"/>
      <c r="F11" s="241"/>
      <c r="G11" s="173"/>
      <c r="H11" s="173"/>
      <c r="I11" s="173"/>
      <c r="J11" s="174"/>
      <c r="K11" s="175"/>
      <c r="L11" s="176"/>
      <c r="M11" s="176"/>
      <c r="N11" s="171">
        <f>+L11*B11</f>
        <v>0</v>
      </c>
      <c r="O11" s="202">
        <f>B11*$O$5*M11/100</f>
        <v>0</v>
      </c>
      <c r="P11" s="177"/>
    </row>
    <row r="12" spans="1:16" ht="45" customHeight="1">
      <c r="A12" s="196"/>
      <c r="B12" s="178"/>
      <c r="C12" s="195"/>
      <c r="D12" s="242"/>
      <c r="E12" s="242"/>
      <c r="F12" s="242"/>
      <c r="G12" s="179"/>
      <c r="H12" s="179"/>
      <c r="I12" s="179"/>
      <c r="J12" s="180"/>
      <c r="K12" s="181"/>
      <c r="L12" s="182"/>
      <c r="M12" s="182"/>
      <c r="N12" s="183">
        <f>+L12*B12</f>
        <v>0</v>
      </c>
      <c r="O12" s="203">
        <f>B12*$O$5*M12/100</f>
        <v>0</v>
      </c>
      <c r="P12" s="184"/>
    </row>
    <row r="13" spans="1:16">
      <c r="A13" s="85"/>
      <c r="B13" s="197">
        <f>SUM(B7:B12)</f>
        <v>1</v>
      </c>
      <c r="C13"/>
      <c r="D13"/>
      <c r="E13"/>
      <c r="F13"/>
      <c r="G13"/>
      <c r="H13"/>
      <c r="I13"/>
      <c r="J13"/>
      <c r="K13"/>
      <c r="L13"/>
      <c r="M13"/>
      <c r="N13"/>
      <c r="O13" s="198">
        <f>SUM(O7:O12)</f>
        <v>0</v>
      </c>
    </row>
    <row r="14" spans="1:16">
      <c r="A14" s="85"/>
      <c r="B14"/>
      <c r="C14"/>
      <c r="D14"/>
      <c r="E14"/>
      <c r="F14"/>
      <c r="G14"/>
      <c r="H14"/>
      <c r="I14"/>
      <c r="J14"/>
      <c r="K14"/>
      <c r="L14"/>
      <c r="M14"/>
      <c r="N14"/>
      <c r="O14" s="199"/>
    </row>
    <row r="15" spans="1:16" ht="15.75">
      <c r="A15" s="86" t="s">
        <v>33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99"/>
    </row>
    <row r="16" spans="1:16">
      <c r="A16" s="87" t="s">
        <v>34</v>
      </c>
      <c r="B16" s="88" t="s">
        <v>35</v>
      </c>
      <c r="C16" s="233" t="s">
        <v>36</v>
      </c>
      <c r="D16" s="89" t="s">
        <v>37</v>
      </c>
      <c r="E16" s="90" t="s">
        <v>38</v>
      </c>
      <c r="F16" s="225" t="s">
        <v>39</v>
      </c>
      <c r="G16" s="200"/>
      <c r="H16" s="200"/>
      <c r="I16" s="200"/>
      <c r="J16" s="200"/>
      <c r="K16" s="200"/>
      <c r="L16"/>
      <c r="M16"/>
      <c r="N16"/>
      <c r="O16" s="199"/>
    </row>
    <row r="17" spans="1:15" ht="38.25">
      <c r="A17" s="91" t="s">
        <v>40</v>
      </c>
      <c r="B17" s="92" t="s">
        <v>41</v>
      </c>
      <c r="C17" s="233"/>
      <c r="D17" s="93" t="s">
        <v>42</v>
      </c>
      <c r="E17" s="94" t="s">
        <v>43</v>
      </c>
      <c r="F17" s="226"/>
      <c r="G17" s="228" t="s">
        <v>44</v>
      </c>
      <c r="H17" s="229"/>
      <c r="I17" s="229"/>
      <c r="J17" s="229"/>
      <c r="K17" s="229"/>
      <c r="L17"/>
      <c r="M17"/>
      <c r="N17"/>
      <c r="O17" s="199"/>
    </row>
    <row r="18" spans="1:15" ht="38.25">
      <c r="A18" s="91" t="s">
        <v>45</v>
      </c>
      <c r="B18" s="95" t="s">
        <v>46</v>
      </c>
      <c r="C18" s="96" t="s">
        <v>47</v>
      </c>
      <c r="D18" s="95" t="s">
        <v>48</v>
      </c>
      <c r="E18" s="95" t="s">
        <v>49</v>
      </c>
      <c r="F18" s="227"/>
      <c r="G18" s="7"/>
      <c r="H18" s="7"/>
      <c r="I18" s="7"/>
      <c r="J18" s="7"/>
      <c r="K18" s="7"/>
      <c r="L18"/>
      <c r="M18"/>
      <c r="N18"/>
      <c r="O18" s="199"/>
    </row>
  </sheetData>
  <sheetProtection algorithmName="SHA-512" hashValue="A1qcgubhtGu+X2noTZjzxmC3VJ1nBF/VKlsiGSBrSMLXNqftjuNLzVBZp5TN6jZ5FXznFr5RIS8C4jwc1iJJdA==" saltValue="grMSuf5Utyre8EHBeW9kpQ==" spinCount="100000" sheet="1" formatCells="0" formatColumns="0" formatRows="0" insertRows="0" deleteRows="0"/>
  <mergeCells count="16">
    <mergeCell ref="D9:F9"/>
    <mergeCell ref="D10:F10"/>
    <mergeCell ref="A1:N1"/>
    <mergeCell ref="F16:F18"/>
    <mergeCell ref="G17:K17"/>
    <mergeCell ref="A2:N2"/>
    <mergeCell ref="A4:J4"/>
    <mergeCell ref="C16:C17"/>
    <mergeCell ref="A5:H5"/>
    <mergeCell ref="I5:N5"/>
    <mergeCell ref="D6:F6"/>
    <mergeCell ref="D7:F7"/>
    <mergeCell ref="D8:F8"/>
    <mergeCell ref="D11:F11"/>
    <mergeCell ref="D12:F12"/>
    <mergeCell ref="A3:N3"/>
  </mergeCells>
  <phoneticPr fontId="9" type="noConversion"/>
  <dataValidations count="1">
    <dataValidation type="list" allowBlank="1" showInputMessage="1" showErrorMessage="1" sqref="J7:J12 H7:H12" xr:uid="{00000000-0002-0000-0000-000000000000}">
      <formula1>"in linea,positivo,negativo"</formula1>
    </dataValidation>
  </dataValidations>
  <pageMargins left="0.15748031496062992" right="0.15748031496062992" top="0.98425196850393704" bottom="0.78740157480314965" header="0.51181102362204722" footer="0.51181102362204722"/>
  <pageSetup scale="6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view="pageBreakPreview" zoomScaleNormal="100" zoomScaleSheetLayoutView="100" workbookViewId="0">
      <selection activeCell="B6" sqref="B6"/>
    </sheetView>
  </sheetViews>
  <sheetFormatPr defaultColWidth="9.140625" defaultRowHeight="11.25"/>
  <cols>
    <col min="1" max="1" width="2.42578125" style="2" customWidth="1"/>
    <col min="2" max="2" width="18" style="2" customWidth="1"/>
    <col min="3" max="3" width="8.42578125" style="2" customWidth="1"/>
    <col min="4" max="4" width="22.5703125" style="2" customWidth="1"/>
    <col min="5" max="5" width="53.7109375" style="2" customWidth="1"/>
    <col min="6" max="6" width="7.140625" style="2" customWidth="1"/>
    <col min="7" max="7" width="7.85546875" style="2" customWidth="1"/>
    <col min="8" max="8" width="2" style="2" bestFit="1" customWidth="1"/>
    <col min="9" max="9" width="11" style="2" customWidth="1"/>
    <col min="10" max="10" width="10.5703125" style="2" customWidth="1"/>
    <col min="11" max="11" width="26" style="28" customWidth="1"/>
    <col min="12" max="12" width="30.85546875" style="28" customWidth="1"/>
    <col min="13" max="16384" width="9.140625" style="2"/>
  </cols>
  <sheetData>
    <row r="1" spans="1:12" s="1" customFormat="1" ht="25.5" customHeight="1">
      <c r="A1" s="39"/>
      <c r="B1" s="154" t="s">
        <v>50</v>
      </c>
      <c r="C1" s="155"/>
      <c r="D1" s="155"/>
      <c r="E1" s="155"/>
      <c r="F1" s="155"/>
      <c r="G1" s="155"/>
      <c r="H1" s="155"/>
      <c r="I1" s="155"/>
      <c r="J1" s="29"/>
      <c r="K1" s="30"/>
      <c r="L1" s="31"/>
    </row>
    <row r="2" spans="1:12" s="1" customFormat="1" ht="25.5" customHeight="1">
      <c r="A2" s="39"/>
      <c r="B2" s="258" t="s">
        <v>51</v>
      </c>
      <c r="C2" s="259"/>
      <c r="D2" s="259"/>
      <c r="E2" s="259"/>
      <c r="F2" s="259"/>
      <c r="G2" s="259"/>
      <c r="H2" s="259"/>
      <c r="I2" s="259"/>
      <c r="J2" s="260"/>
      <c r="K2" s="260"/>
      <c r="L2" s="216"/>
    </row>
    <row r="3" spans="1:12" s="1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47"/>
      <c r="L3" s="38"/>
    </row>
    <row r="4" spans="1:12" s="1" customFormat="1" ht="15">
      <c r="A4" s="39"/>
      <c r="B4" s="187" t="s">
        <v>2</v>
      </c>
      <c r="C4" s="188"/>
      <c r="D4" s="188"/>
      <c r="E4" s="32"/>
      <c r="F4" s="33"/>
      <c r="G4" s="34"/>
      <c r="H4" s="34"/>
      <c r="I4" s="34"/>
      <c r="J4" s="34"/>
      <c r="K4" s="35"/>
      <c r="L4" s="36"/>
    </row>
    <row r="5" spans="1:12" s="1" customFormat="1" ht="15">
      <c r="A5" s="39"/>
      <c r="B5" s="189" t="s">
        <v>52</v>
      </c>
      <c r="C5" s="190"/>
      <c r="D5" s="190"/>
      <c r="E5" s="37"/>
      <c r="F5" s="38"/>
      <c r="G5" s="39"/>
      <c r="H5" s="39"/>
      <c r="I5" s="39"/>
      <c r="J5" s="39"/>
      <c r="K5" s="40"/>
      <c r="L5" s="41"/>
    </row>
    <row r="6" spans="1:12" s="1" customFormat="1" ht="15">
      <c r="A6" s="39"/>
      <c r="B6" s="191" t="s">
        <v>53</v>
      </c>
      <c r="C6" s="192"/>
      <c r="D6" s="192"/>
      <c r="E6" s="42"/>
      <c r="F6" s="43"/>
      <c r="G6" s="44"/>
      <c r="H6" s="44"/>
      <c r="I6" s="44"/>
      <c r="J6" s="44"/>
      <c r="K6" s="45"/>
      <c r="L6" s="46"/>
    </row>
    <row r="7" spans="1:12" ht="12" thickBot="1">
      <c r="A7" s="48"/>
    </row>
    <row r="8" spans="1:12" s="3" customFormat="1">
      <c r="B8" s="23" t="s">
        <v>54</v>
      </c>
      <c r="C8" s="4" t="s">
        <v>55</v>
      </c>
      <c r="D8" s="4" t="s">
        <v>56</v>
      </c>
      <c r="E8" s="4" t="s">
        <v>57</v>
      </c>
      <c r="F8" s="4" t="s">
        <v>58</v>
      </c>
      <c r="G8" s="4" t="s">
        <v>59</v>
      </c>
      <c r="H8" s="4"/>
      <c r="I8" s="4" t="s">
        <v>60</v>
      </c>
      <c r="J8" s="4" t="s">
        <v>61</v>
      </c>
      <c r="K8" s="4" t="s">
        <v>62</v>
      </c>
      <c r="L8" s="97" t="s">
        <v>63</v>
      </c>
    </row>
    <row r="9" spans="1:12" s="5" customFormat="1" ht="128.25" customHeight="1" thickBot="1">
      <c r="B9" s="135" t="s">
        <v>64</v>
      </c>
      <c r="C9" s="136" t="s">
        <v>65</v>
      </c>
      <c r="D9" s="136" t="s">
        <v>66</v>
      </c>
      <c r="E9" s="136" t="s">
        <v>67</v>
      </c>
      <c r="F9" s="136" t="s">
        <v>6</v>
      </c>
      <c r="G9" s="136" t="s">
        <v>68</v>
      </c>
      <c r="H9" s="136"/>
      <c r="I9" s="136" t="s">
        <v>69</v>
      </c>
      <c r="J9" s="136" t="s">
        <v>70</v>
      </c>
      <c r="K9" s="137" t="s">
        <v>71</v>
      </c>
      <c r="L9" s="138" t="s">
        <v>72</v>
      </c>
    </row>
    <row r="10" spans="1:12" ht="34.5" customHeight="1">
      <c r="B10" s="246" t="s">
        <v>73</v>
      </c>
      <c r="C10" s="249">
        <v>15</v>
      </c>
      <c r="D10" s="108" t="s">
        <v>74</v>
      </c>
      <c r="E10" s="108" t="s">
        <v>75</v>
      </c>
      <c r="F10" s="109">
        <v>50</v>
      </c>
      <c r="G10" s="110"/>
      <c r="H10" s="111"/>
      <c r="I10" s="112"/>
      <c r="J10" s="204">
        <f>(($C$10*F10)/100)*I10</f>
        <v>0</v>
      </c>
      <c r="K10" s="139"/>
      <c r="L10" s="140"/>
    </row>
    <row r="11" spans="1:12" ht="29.25" customHeight="1" thickBot="1">
      <c r="B11" s="248"/>
      <c r="C11" s="251"/>
      <c r="D11" s="113" t="s">
        <v>76</v>
      </c>
      <c r="E11" s="114" t="s">
        <v>77</v>
      </c>
      <c r="F11" s="115">
        <v>50</v>
      </c>
      <c r="G11" s="116"/>
      <c r="H11" s="117"/>
      <c r="I11" s="118"/>
      <c r="J11" s="205">
        <f>(($C$10*F11)/100)*I11</f>
        <v>0</v>
      </c>
      <c r="K11" s="141"/>
      <c r="L11" s="142"/>
    </row>
    <row r="12" spans="1:12" ht="68.25" customHeight="1">
      <c r="B12" s="246" t="s">
        <v>78</v>
      </c>
      <c r="C12" s="249">
        <v>20</v>
      </c>
      <c r="D12" s="108" t="s">
        <v>79</v>
      </c>
      <c r="E12" s="108" t="s">
        <v>80</v>
      </c>
      <c r="F12" s="109">
        <v>50</v>
      </c>
      <c r="G12" s="110"/>
      <c r="H12" s="111"/>
      <c r="I12" s="112"/>
      <c r="J12" s="204">
        <f>($C$12*F12)/100*I12</f>
        <v>0</v>
      </c>
      <c r="K12" s="139"/>
      <c r="L12" s="140"/>
    </row>
    <row r="13" spans="1:12" ht="36" customHeight="1" thickBot="1">
      <c r="B13" s="248"/>
      <c r="C13" s="251"/>
      <c r="D13" s="113" t="s">
        <v>81</v>
      </c>
      <c r="E13" s="113" t="s">
        <v>82</v>
      </c>
      <c r="F13" s="115">
        <v>50</v>
      </c>
      <c r="G13" s="116"/>
      <c r="H13" s="117"/>
      <c r="I13" s="118"/>
      <c r="J13" s="205">
        <f>($C$12*F13)/100*I13</f>
        <v>0</v>
      </c>
      <c r="K13" s="141"/>
      <c r="L13" s="142"/>
    </row>
    <row r="14" spans="1:12" ht="47.25" customHeight="1">
      <c r="B14" s="246" t="s">
        <v>83</v>
      </c>
      <c r="C14" s="255">
        <v>15</v>
      </c>
      <c r="D14" s="108" t="s">
        <v>84</v>
      </c>
      <c r="E14" s="108" t="s">
        <v>85</v>
      </c>
      <c r="F14" s="109">
        <v>25</v>
      </c>
      <c r="G14" s="110"/>
      <c r="H14" s="111"/>
      <c r="I14" s="112"/>
      <c r="J14" s="204">
        <f>($C$14*F14)/100*I14</f>
        <v>0</v>
      </c>
      <c r="K14" s="139"/>
      <c r="L14" s="140"/>
    </row>
    <row r="15" spans="1:12" ht="26.25" thickBot="1">
      <c r="B15" s="247"/>
      <c r="C15" s="256"/>
      <c r="D15" s="119" t="s">
        <v>86</v>
      </c>
      <c r="E15" s="119" t="s">
        <v>87</v>
      </c>
      <c r="F15" s="120">
        <v>30</v>
      </c>
      <c r="G15" s="121"/>
      <c r="H15" s="122"/>
      <c r="I15" s="118"/>
      <c r="J15" s="206">
        <f>($C$14*F15)/100*I15</f>
        <v>0</v>
      </c>
      <c r="K15" s="143"/>
      <c r="L15" s="144"/>
    </row>
    <row r="16" spans="1:12" ht="25.5">
      <c r="B16" s="247"/>
      <c r="C16" s="256"/>
      <c r="D16" s="119" t="s">
        <v>88</v>
      </c>
      <c r="E16" s="119" t="s">
        <v>89</v>
      </c>
      <c r="F16" s="120">
        <v>25</v>
      </c>
      <c r="G16" s="121"/>
      <c r="H16" s="122"/>
      <c r="I16" s="112"/>
      <c r="J16" s="206">
        <f>($C$14*F16)/100*I16</f>
        <v>0</v>
      </c>
      <c r="K16" s="143"/>
      <c r="L16" s="144"/>
    </row>
    <row r="17" spans="2:12" ht="26.25" thickBot="1">
      <c r="B17" s="248"/>
      <c r="C17" s="257"/>
      <c r="D17" s="113" t="s">
        <v>90</v>
      </c>
      <c r="E17" s="113" t="s">
        <v>91</v>
      </c>
      <c r="F17" s="115">
        <v>20</v>
      </c>
      <c r="G17" s="116"/>
      <c r="H17" s="117"/>
      <c r="I17" s="118"/>
      <c r="J17" s="205">
        <f>($C$14*F17)/100*I17</f>
        <v>0</v>
      </c>
      <c r="K17" s="141"/>
      <c r="L17" s="142"/>
    </row>
    <row r="18" spans="2:12" ht="38.25">
      <c r="B18" s="246" t="s">
        <v>92</v>
      </c>
      <c r="C18" s="249">
        <v>15</v>
      </c>
      <c r="D18" s="108" t="s">
        <v>93</v>
      </c>
      <c r="E18" s="108" t="s">
        <v>94</v>
      </c>
      <c r="F18" s="109">
        <v>20</v>
      </c>
      <c r="G18" s="110"/>
      <c r="H18" s="111"/>
      <c r="I18" s="112"/>
      <c r="J18" s="204">
        <f>($C$18*F18)/100*I18</f>
        <v>0</v>
      </c>
      <c r="K18" s="139"/>
      <c r="L18" s="140"/>
    </row>
    <row r="19" spans="2:12" ht="55.5" customHeight="1" thickBot="1">
      <c r="B19" s="247"/>
      <c r="C19" s="250"/>
      <c r="D19" s="119" t="s">
        <v>95</v>
      </c>
      <c r="E19" s="119" t="s">
        <v>96</v>
      </c>
      <c r="F19" s="120">
        <v>25</v>
      </c>
      <c r="G19" s="121"/>
      <c r="H19" s="122"/>
      <c r="I19" s="118"/>
      <c r="J19" s="206">
        <f>($C$18*F19)/100*I19</f>
        <v>0</v>
      </c>
      <c r="K19" s="143"/>
      <c r="L19" s="144"/>
    </row>
    <row r="20" spans="2:12" ht="25.5">
      <c r="B20" s="247"/>
      <c r="C20" s="250"/>
      <c r="D20" s="119" t="s">
        <v>97</v>
      </c>
      <c r="E20" s="119" t="s">
        <v>98</v>
      </c>
      <c r="F20" s="120">
        <v>15</v>
      </c>
      <c r="G20" s="121"/>
      <c r="H20" s="122"/>
      <c r="I20" s="112"/>
      <c r="J20" s="206">
        <f>($C$18*F20)/100*I20</f>
        <v>0</v>
      </c>
      <c r="K20" s="145"/>
      <c r="L20" s="144"/>
    </row>
    <row r="21" spans="2:12" ht="26.25" thickBot="1">
      <c r="B21" s="247"/>
      <c r="C21" s="250"/>
      <c r="D21" s="119" t="s">
        <v>99</v>
      </c>
      <c r="E21" s="119" t="s">
        <v>100</v>
      </c>
      <c r="F21" s="120">
        <v>30</v>
      </c>
      <c r="G21" s="121"/>
      <c r="H21" s="122"/>
      <c r="I21" s="118"/>
      <c r="J21" s="206">
        <f>($C$18*F21)/100*I21</f>
        <v>0</v>
      </c>
      <c r="K21" s="145"/>
      <c r="L21" s="144"/>
    </row>
    <row r="22" spans="2:12" ht="38.25" customHeight="1" thickBot="1">
      <c r="B22" s="248"/>
      <c r="C22" s="251"/>
      <c r="D22" s="113" t="s">
        <v>101</v>
      </c>
      <c r="E22" s="113" t="s">
        <v>102</v>
      </c>
      <c r="F22" s="115">
        <v>10</v>
      </c>
      <c r="G22" s="116"/>
      <c r="H22" s="117"/>
      <c r="I22" s="112"/>
      <c r="J22" s="205">
        <f>($C$18*F22)/100*I22</f>
        <v>0</v>
      </c>
      <c r="K22" s="146"/>
      <c r="L22" s="142"/>
    </row>
    <row r="23" spans="2:12" ht="74.25" customHeight="1" thickBot="1">
      <c r="B23" s="246" t="s">
        <v>103</v>
      </c>
      <c r="C23" s="252">
        <v>20</v>
      </c>
      <c r="D23" s="123" t="s">
        <v>104</v>
      </c>
      <c r="E23" s="123" t="s">
        <v>105</v>
      </c>
      <c r="F23" s="124">
        <v>20</v>
      </c>
      <c r="G23" s="110"/>
      <c r="H23" s="111"/>
      <c r="I23" s="118"/>
      <c r="J23" s="204">
        <f>($C$23*F23)/100*I23</f>
        <v>0</v>
      </c>
      <c r="K23" s="147"/>
      <c r="L23" s="140"/>
    </row>
    <row r="24" spans="2:12" ht="45.75" customHeight="1">
      <c r="B24" s="247"/>
      <c r="C24" s="253"/>
      <c r="D24" s="125" t="s">
        <v>106</v>
      </c>
      <c r="E24" s="125" t="s">
        <v>107</v>
      </c>
      <c r="F24" s="126">
        <v>40</v>
      </c>
      <c r="G24" s="121"/>
      <c r="H24" s="122"/>
      <c r="I24" s="112"/>
      <c r="J24" s="206">
        <f>($C$23*F24)/100*I24</f>
        <v>0</v>
      </c>
      <c r="K24" s="148"/>
      <c r="L24" s="144"/>
    </row>
    <row r="25" spans="2:12" ht="174.75" customHeight="1" thickBot="1">
      <c r="B25" s="248"/>
      <c r="C25" s="254"/>
      <c r="D25" s="114" t="s">
        <v>108</v>
      </c>
      <c r="E25" s="113" t="s">
        <v>109</v>
      </c>
      <c r="F25" s="127">
        <v>40</v>
      </c>
      <c r="G25" s="116"/>
      <c r="H25" s="117"/>
      <c r="I25" s="118"/>
      <c r="J25" s="205">
        <f>($C$23*F25)/100*I25</f>
        <v>0</v>
      </c>
      <c r="K25" s="149"/>
      <c r="L25" s="142"/>
    </row>
    <row r="26" spans="2:12" ht="42" customHeight="1">
      <c r="B26" s="246" t="s">
        <v>110</v>
      </c>
      <c r="C26" s="249">
        <v>15</v>
      </c>
      <c r="D26" s="108" t="s">
        <v>111</v>
      </c>
      <c r="E26" s="108" t="s">
        <v>112</v>
      </c>
      <c r="F26" s="109">
        <v>50</v>
      </c>
      <c r="G26" s="110"/>
      <c r="H26" s="111"/>
      <c r="I26" s="112"/>
      <c r="J26" s="204">
        <f>($C$26*F26)/100*I26</f>
        <v>0</v>
      </c>
      <c r="K26" s="150"/>
      <c r="L26" s="140"/>
    </row>
    <row r="27" spans="2:12" ht="26.25" thickBot="1">
      <c r="B27" s="247"/>
      <c r="C27" s="250"/>
      <c r="D27" s="119" t="s">
        <v>113</v>
      </c>
      <c r="E27" s="119" t="s">
        <v>114</v>
      </c>
      <c r="F27" s="120">
        <v>30</v>
      </c>
      <c r="G27" s="121"/>
      <c r="H27" s="122"/>
      <c r="I27" s="118"/>
      <c r="J27" s="206">
        <f>($C$26*F27)/100*I27</f>
        <v>0</v>
      </c>
      <c r="K27" s="151"/>
      <c r="L27" s="144"/>
    </row>
    <row r="28" spans="2:12" ht="27" customHeight="1" thickBot="1">
      <c r="B28" s="248"/>
      <c r="C28" s="251"/>
      <c r="D28" s="113" t="s">
        <v>115</v>
      </c>
      <c r="E28" s="113" t="s">
        <v>116</v>
      </c>
      <c r="F28" s="115">
        <v>20</v>
      </c>
      <c r="G28" s="116"/>
      <c r="H28" s="117"/>
      <c r="I28" s="112"/>
      <c r="J28" s="205">
        <f>($C$26*F28)/100*I28</f>
        <v>0</v>
      </c>
      <c r="K28" s="152"/>
      <c r="L28" s="142"/>
    </row>
    <row r="29" spans="2:12" ht="53.25" thickBot="1">
      <c r="B29" s="128" t="s">
        <v>117</v>
      </c>
      <c r="C29" s="129">
        <f>+SUM(C10:C28)</f>
        <v>100</v>
      </c>
      <c r="D29" s="130"/>
      <c r="E29" s="131"/>
      <c r="F29" s="131">
        <f>SUM(F10:F28)/6</f>
        <v>100</v>
      </c>
      <c r="G29" s="131"/>
      <c r="H29" s="132"/>
      <c r="I29" s="133" t="s">
        <v>118</v>
      </c>
      <c r="J29" s="207">
        <f>SUM(J10:J28)</f>
        <v>0</v>
      </c>
      <c r="K29" s="153"/>
      <c r="L29" s="153"/>
    </row>
    <row r="30" spans="2:12" ht="12.75">
      <c r="B30" s="268"/>
      <c r="C30" s="268"/>
      <c r="D30" s="268"/>
      <c r="E30" s="268"/>
      <c r="F30" s="268"/>
      <c r="G30" s="268"/>
      <c r="H30" s="270"/>
      <c r="I30" s="217" t="s">
        <v>119</v>
      </c>
      <c r="J30" s="218"/>
      <c r="K30" s="153"/>
      <c r="L30" s="153"/>
    </row>
    <row r="31" spans="2:12" ht="27">
      <c r="B31" s="268"/>
      <c r="C31" s="268"/>
      <c r="D31" s="268"/>
      <c r="E31" s="268"/>
      <c r="F31" s="268"/>
      <c r="G31" s="268"/>
      <c r="H31" s="270"/>
      <c r="I31" s="134" t="s">
        <v>120</v>
      </c>
      <c r="J31" s="219">
        <f>J29/400</f>
        <v>0</v>
      </c>
      <c r="K31" s="153"/>
      <c r="L31" s="153"/>
    </row>
    <row r="32" spans="2:12" ht="12.75">
      <c r="B32" s="13" t="s">
        <v>33</v>
      </c>
      <c r="C32" s="1"/>
      <c r="D32" s="1"/>
      <c r="E32" s="1"/>
      <c r="F32" s="1"/>
      <c r="G32" s="1"/>
      <c r="H32" s="6"/>
      <c r="I32" s="24"/>
      <c r="J32" s="11"/>
      <c r="K32" s="12"/>
    </row>
    <row r="33" spans="2:11" ht="22.5">
      <c r="B33" s="14" t="s">
        <v>34</v>
      </c>
      <c r="C33" s="272" t="s">
        <v>121</v>
      </c>
      <c r="D33" s="273"/>
      <c r="E33" s="1"/>
      <c r="F33" s="1"/>
      <c r="G33" s="1"/>
      <c r="H33" s="6"/>
      <c r="I33" s="25" t="s">
        <v>122</v>
      </c>
      <c r="J33" s="208">
        <f>IF(J31&lt;0.25,0,IF(AND(J31&gt;=0.25,J31&lt;0.5),D47,IF(AND(J31&gt;=0.5,J31&lt;0.6),D46,IF(AND(J31&gt;=0.6,J31&lt;0.7),D45,IF(AND(J31&gt;=0.7,J31&lt;0.85),D44,D43)))))</f>
        <v>0</v>
      </c>
      <c r="K33" s="12"/>
    </row>
    <row r="34" spans="2:11" ht="22.5">
      <c r="B34" s="15" t="s">
        <v>123</v>
      </c>
      <c r="C34" s="78" t="s">
        <v>124</v>
      </c>
      <c r="D34" s="79" t="s">
        <v>125</v>
      </c>
      <c r="E34" s="1"/>
      <c r="F34" s="1"/>
      <c r="G34" s="1"/>
      <c r="H34" s="271"/>
      <c r="I34" s="26" t="s">
        <v>126</v>
      </c>
      <c r="J34" s="263">
        <f>J33*L2</f>
        <v>0</v>
      </c>
      <c r="K34" s="12"/>
    </row>
    <row r="35" spans="2:11" ht="11.25" customHeight="1">
      <c r="B35" s="16">
        <v>1</v>
      </c>
      <c r="C35" s="17" t="s">
        <v>127</v>
      </c>
      <c r="D35" s="17" t="s">
        <v>128</v>
      </c>
      <c r="E35" s="1"/>
      <c r="F35" s="1"/>
      <c r="G35" s="1"/>
      <c r="H35" s="271"/>
      <c r="I35" s="27" t="s">
        <v>129</v>
      </c>
      <c r="J35" s="264"/>
      <c r="K35" s="12"/>
    </row>
    <row r="36" spans="2:11" ht="23.25" customHeight="1">
      <c r="B36" s="17">
        <v>2</v>
      </c>
      <c r="C36" s="17" t="s">
        <v>130</v>
      </c>
      <c r="D36" s="17" t="s">
        <v>131</v>
      </c>
      <c r="E36" s="1"/>
      <c r="F36" s="1"/>
      <c r="G36" s="1"/>
      <c r="H36" s="271"/>
      <c r="I36" s="74" t="s">
        <v>132</v>
      </c>
      <c r="J36" s="265"/>
      <c r="K36" s="12"/>
    </row>
    <row r="37" spans="2:11" ht="12.75">
      <c r="B37" s="17">
        <v>3</v>
      </c>
      <c r="C37" s="17" t="s">
        <v>133</v>
      </c>
      <c r="D37" s="17" t="s">
        <v>134</v>
      </c>
      <c r="E37" s="1"/>
      <c r="F37" s="1"/>
      <c r="G37" s="1"/>
      <c r="H37" s="1"/>
      <c r="I37" s="1"/>
      <c r="J37" s="1"/>
      <c r="K37" s="12"/>
    </row>
    <row r="38" spans="2:11" ht="12.75">
      <c r="B38" s="17">
        <v>4</v>
      </c>
      <c r="C38" s="17" t="s">
        <v>135</v>
      </c>
      <c r="D38" s="17" t="s">
        <v>136</v>
      </c>
      <c r="E38" s="1"/>
      <c r="F38" s="1"/>
      <c r="G38" s="1"/>
      <c r="H38" s="1"/>
      <c r="I38" s="1"/>
      <c r="J38" s="1"/>
      <c r="K38" s="12"/>
    </row>
    <row r="39" spans="2:11" ht="68.25" customHeight="1">
      <c r="B39" s="274" t="s">
        <v>137</v>
      </c>
      <c r="C39" s="274"/>
      <c r="D39" s="274"/>
      <c r="E39" s="274"/>
      <c r="F39" s="274"/>
      <c r="G39" s="274"/>
      <c r="H39" s="274"/>
      <c r="I39" s="274"/>
      <c r="J39" s="274"/>
      <c r="K39" s="12"/>
    </row>
    <row r="40" spans="2:11" ht="31.35" customHeight="1">
      <c r="B40" s="269" t="s">
        <v>138</v>
      </c>
      <c r="C40" s="269"/>
      <c r="D40" s="269"/>
      <c r="E40" s="269"/>
      <c r="F40" s="1"/>
      <c r="G40" s="1"/>
      <c r="H40" s="1"/>
      <c r="I40" s="1"/>
      <c r="J40" s="1"/>
      <c r="K40" s="12"/>
    </row>
    <row r="41" spans="2:11" ht="12.75">
      <c r="B41" s="266" t="s">
        <v>139</v>
      </c>
      <c r="C41" s="267" t="s">
        <v>140</v>
      </c>
      <c r="D41" s="18" t="s">
        <v>141</v>
      </c>
      <c r="F41" s="1"/>
      <c r="G41" s="1"/>
      <c r="H41" s="1"/>
      <c r="I41" s="1"/>
      <c r="J41" s="1"/>
      <c r="K41" s="12"/>
    </row>
    <row r="42" spans="2:11" ht="12.75">
      <c r="B42" s="266"/>
      <c r="C42" s="267"/>
      <c r="D42" s="19" t="s">
        <v>142</v>
      </c>
      <c r="F42" s="1"/>
      <c r="G42" s="1"/>
      <c r="H42" s="1"/>
      <c r="I42" s="1"/>
      <c r="J42" s="1"/>
      <c r="K42" s="12"/>
    </row>
    <row r="43" spans="2:11" ht="22.5">
      <c r="B43" s="20" t="s">
        <v>143</v>
      </c>
      <c r="C43" s="17" t="s">
        <v>144</v>
      </c>
      <c r="D43" s="21">
        <v>1</v>
      </c>
      <c r="F43" s="1"/>
      <c r="G43" s="1"/>
      <c r="H43" s="1"/>
      <c r="I43" s="1"/>
      <c r="J43" s="1"/>
      <c r="K43" s="12"/>
    </row>
    <row r="44" spans="2:11" ht="19.5" customHeight="1">
      <c r="B44" s="20" t="s">
        <v>145</v>
      </c>
      <c r="C44" s="17" t="s">
        <v>146</v>
      </c>
      <c r="D44" s="22">
        <v>0.9</v>
      </c>
      <c r="F44" s="1"/>
      <c r="G44" s="1"/>
      <c r="H44" s="1"/>
      <c r="I44" s="1"/>
      <c r="J44" s="1"/>
      <c r="K44" s="12"/>
    </row>
    <row r="45" spans="2:11" ht="22.5">
      <c r="B45" s="20" t="s">
        <v>147</v>
      </c>
      <c r="C45" s="17" t="s">
        <v>148</v>
      </c>
      <c r="D45" s="22">
        <v>0.8</v>
      </c>
      <c r="F45" s="1"/>
      <c r="G45" s="1"/>
      <c r="H45" s="1"/>
      <c r="I45" s="1"/>
      <c r="J45" s="1"/>
      <c r="K45" s="12"/>
    </row>
    <row r="46" spans="2:11" ht="22.5">
      <c r="B46" s="20" t="s">
        <v>149</v>
      </c>
      <c r="C46" s="17" t="s">
        <v>150</v>
      </c>
      <c r="D46" s="22">
        <v>0.7</v>
      </c>
      <c r="F46" s="1"/>
      <c r="G46" s="1"/>
      <c r="H46" s="1"/>
      <c r="I46" s="1"/>
      <c r="J46" s="1"/>
    </row>
    <row r="47" spans="2:11" ht="35.25" customHeight="1">
      <c r="B47" s="20" t="s">
        <v>151</v>
      </c>
      <c r="C47" s="17" t="s">
        <v>152</v>
      </c>
      <c r="D47" s="22">
        <v>0.5</v>
      </c>
      <c r="F47" s="1"/>
      <c r="G47" s="1"/>
      <c r="H47" s="1"/>
      <c r="I47" s="1"/>
      <c r="J47" s="1"/>
    </row>
    <row r="48" spans="2:11" ht="12" customHeight="1">
      <c r="B48" s="75"/>
      <c r="C48" s="76"/>
      <c r="D48" s="77"/>
      <c r="F48" s="1"/>
      <c r="G48" s="1"/>
      <c r="H48" s="1"/>
      <c r="I48" s="1"/>
      <c r="J48" s="1"/>
    </row>
    <row r="49" spans="2:12" ht="53.25" customHeight="1"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</row>
    <row r="51" spans="2:12" ht="12.75">
      <c r="H51" s="1"/>
      <c r="I51" s="1"/>
      <c r="J51" s="1"/>
    </row>
    <row r="52" spans="2:12" ht="12.75">
      <c r="H52" s="1"/>
      <c r="I52" s="1"/>
      <c r="J52" s="1"/>
    </row>
    <row r="53" spans="2:12" ht="12.75">
      <c r="H53" s="1"/>
      <c r="I53" s="1"/>
      <c r="J53" s="1"/>
    </row>
    <row r="54" spans="2:12" ht="12.75">
      <c r="H54" s="1"/>
      <c r="I54" s="1"/>
      <c r="J54" s="1"/>
    </row>
    <row r="55" spans="2:12" ht="12.75">
      <c r="H55" s="1"/>
      <c r="I55" s="1"/>
      <c r="J55" s="1"/>
    </row>
  </sheetData>
  <sheetProtection algorithmName="SHA-512" hashValue="Wp7zU7MI4nMpc2M6oUhTI/sbAcBXoodCPrbh0xl8hNpabedE3P0OTUjcFRVSLfYkg8SColMjDQ0pT0AIFXemYA==" saltValue="Q7TaHrhxaBQFgVld1vT9a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4">
    <mergeCell ref="B49:L49"/>
    <mergeCell ref="J34:J36"/>
    <mergeCell ref="B41:B42"/>
    <mergeCell ref="C41:C42"/>
    <mergeCell ref="B26:B28"/>
    <mergeCell ref="C26:C28"/>
    <mergeCell ref="B30:G31"/>
    <mergeCell ref="B40:E40"/>
    <mergeCell ref="H30:H31"/>
    <mergeCell ref="H34:H36"/>
    <mergeCell ref="C33:D33"/>
    <mergeCell ref="B39:J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ageMargins left="0.70866141732283472" right="0.70866141732283472" top="0.55118110236220474" bottom="0.15748031496062992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11" sqref="C11"/>
    </sheetView>
  </sheetViews>
  <sheetFormatPr defaultColWidth="9.140625" defaultRowHeight="12.75"/>
  <cols>
    <col min="1" max="1" width="4.42578125" style="1" customWidth="1"/>
    <col min="2" max="5" width="9.140625" style="1"/>
    <col min="6" max="6" width="13" style="1" customWidth="1"/>
    <col min="7" max="7" width="10" style="1" customWidth="1"/>
    <col min="8" max="9" width="9.140625" style="1"/>
    <col min="10" max="10" width="11.5703125" style="1" customWidth="1"/>
    <col min="11" max="11" width="11.42578125" style="1" customWidth="1"/>
    <col min="12" max="16384" width="9.140625" style="1"/>
  </cols>
  <sheetData>
    <row r="1" spans="1: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B2" s="39" t="s">
        <v>153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>
      <c r="B4" s="51" t="s">
        <v>154</v>
      </c>
      <c r="C4" s="52"/>
      <c r="D4" s="52"/>
      <c r="E4" s="52"/>
      <c r="F4" s="53"/>
      <c r="G4" s="53"/>
      <c r="H4" s="53"/>
      <c r="I4" s="53"/>
      <c r="J4" s="53"/>
      <c r="K4" s="54"/>
    </row>
    <row r="5" spans="1:15" s="12" customFormat="1">
      <c r="B5" s="55" t="s">
        <v>155</v>
      </c>
      <c r="C5" s="56"/>
      <c r="D5" s="56"/>
      <c r="E5" s="56"/>
      <c r="F5" s="57"/>
      <c r="G5" s="57" t="s">
        <v>156</v>
      </c>
      <c r="H5" s="57"/>
      <c r="I5" s="57"/>
      <c r="J5" s="57"/>
      <c r="K5" s="58"/>
    </row>
    <row r="6" spans="1:15" s="12" customFormat="1">
      <c r="B6" s="59" t="s">
        <v>157</v>
      </c>
      <c r="C6" s="60"/>
      <c r="D6" s="60"/>
      <c r="E6" s="60"/>
      <c r="F6" s="61"/>
      <c r="G6" s="61"/>
      <c r="H6" s="61"/>
      <c r="I6" s="61"/>
      <c r="J6" s="61"/>
      <c r="K6" s="62"/>
    </row>
    <row r="7" spans="1:15" s="12" customFormat="1" ht="13.5" thickBot="1"/>
    <row r="8" spans="1:15" ht="13.5" thickBot="1">
      <c r="B8" s="67" t="s">
        <v>158</v>
      </c>
      <c r="C8" s="68"/>
      <c r="D8" s="68"/>
      <c r="E8" s="68"/>
      <c r="F8" s="68"/>
      <c r="G8" s="68"/>
      <c r="H8" s="68"/>
      <c r="I8" s="68"/>
      <c r="J8" s="68"/>
      <c r="K8" s="69"/>
    </row>
    <row r="9" spans="1:15">
      <c r="K9" s="70"/>
    </row>
    <row r="10" spans="1:15" ht="18.75" customHeight="1">
      <c r="B10" s="67" t="s">
        <v>159</v>
      </c>
      <c r="C10" s="68"/>
      <c r="D10" s="68"/>
      <c r="E10" s="68"/>
      <c r="F10" s="98"/>
      <c r="G10" s="209">
        <f>'Scheda Ass,Mon, Sint'!O13</f>
        <v>0</v>
      </c>
      <c r="H10" s="68"/>
      <c r="I10" s="68"/>
      <c r="J10" s="68"/>
      <c r="K10" s="99"/>
    </row>
    <row r="11" spans="1:15" ht="20.25" customHeight="1" thickBot="1">
      <c r="B11" s="100" t="s">
        <v>160</v>
      </c>
      <c r="C11" s="71"/>
      <c r="D11" s="71"/>
      <c r="E11" s="71"/>
      <c r="F11" s="72"/>
      <c r="G11" s="210">
        <f>+SUM(G10)*K8</f>
        <v>0</v>
      </c>
      <c r="H11" s="71"/>
      <c r="I11" s="71"/>
      <c r="J11" s="71"/>
      <c r="K11" s="73"/>
    </row>
    <row r="12" spans="1:15" ht="9" customHeight="1" thickTop="1">
      <c r="B12" s="63"/>
      <c r="C12" s="64"/>
      <c r="D12" s="64"/>
      <c r="E12" s="64"/>
      <c r="F12" s="65"/>
      <c r="G12" s="211"/>
      <c r="H12" s="64"/>
      <c r="I12" s="64"/>
      <c r="J12" s="64"/>
      <c r="K12" s="66"/>
    </row>
    <row r="13" spans="1:15">
      <c r="B13" s="101" t="s">
        <v>161</v>
      </c>
      <c r="C13" s="102"/>
      <c r="D13" s="102"/>
      <c r="E13" s="102"/>
      <c r="F13" s="103"/>
      <c r="G13" s="212">
        <f>'Scheda comport D_ resp str'!J34</f>
        <v>0</v>
      </c>
      <c r="H13" s="102"/>
      <c r="I13" s="102"/>
      <c r="J13" s="102"/>
      <c r="K13" s="104"/>
    </row>
    <row r="14" spans="1:15">
      <c r="B14" s="105" t="s">
        <v>162</v>
      </c>
      <c r="C14" s="106"/>
      <c r="D14" s="106"/>
      <c r="E14" s="106"/>
      <c r="F14" s="106"/>
      <c r="G14" s="213">
        <f>(G13)</f>
        <v>0</v>
      </c>
      <c r="H14" s="106"/>
      <c r="I14" s="106"/>
      <c r="J14" s="106"/>
      <c r="K14" s="107"/>
    </row>
    <row r="15" spans="1: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algorithmName="SHA-512" hashValue="FsTS4HFqg9yVJudxdNWRupLIKlXbAcvBc/k5jL23OEmyS0ywwrrVOmx/QD3JJfb7nM9NL85M6nGg90xPC7UIlQ==" saltValue="t1koiIUNWV5taYaET+wjVQ==" spinCount="100000" sheet="1" objects="1" scenarios="1"/>
  <protectedRanges>
    <protectedRange sqref="C4:K6" name="Intervallo1_1"/>
    <protectedRange sqref="K8" name="Intervallo2_1"/>
  </protectedRanges>
  <phoneticPr fontId="6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="60" zoomScaleNormal="100" workbookViewId="0">
      <selection activeCell="A13" sqref="A13"/>
    </sheetView>
  </sheetViews>
  <sheetFormatPr defaultColWidth="9.42578125" defaultRowHeight="24.95" customHeight="1"/>
  <cols>
    <col min="1" max="1" width="150.5703125" style="7" customWidth="1"/>
    <col min="2" max="16384" width="9.42578125" style="7"/>
  </cols>
  <sheetData>
    <row r="1" spans="1:1" ht="24.95" customHeight="1">
      <c r="A1" s="49" t="s">
        <v>163</v>
      </c>
    </row>
    <row r="2" spans="1:1" ht="13.5" customHeight="1">
      <c r="A2" s="8"/>
    </row>
    <row r="3" spans="1:1" ht="24.95" customHeight="1">
      <c r="A3" s="8" t="s">
        <v>164</v>
      </c>
    </row>
    <row r="4" spans="1:1" ht="24.95" customHeight="1">
      <c r="A4" s="8" t="s">
        <v>165</v>
      </c>
    </row>
    <row r="5" spans="1:1" ht="30" customHeight="1">
      <c r="A5" s="8" t="s">
        <v>166</v>
      </c>
    </row>
    <row r="6" spans="1:1" ht="24.95" customHeight="1">
      <c r="A6" s="8" t="s">
        <v>167</v>
      </c>
    </row>
    <row r="7" spans="1:1" ht="24.95" customHeight="1">
      <c r="A7" s="8"/>
    </row>
    <row r="8" spans="1:1" ht="24.95" customHeight="1">
      <c r="A8" s="50" t="s">
        <v>168</v>
      </c>
    </row>
    <row r="9" spans="1:1" ht="35.1" customHeight="1">
      <c r="A9" s="8" t="s">
        <v>169</v>
      </c>
    </row>
    <row r="10" spans="1:1" ht="24.95" customHeight="1">
      <c r="A10" s="8" t="s">
        <v>170</v>
      </c>
    </row>
    <row r="11" spans="1:1" ht="13.5" customHeight="1">
      <c r="A11" s="8"/>
    </row>
    <row r="12" spans="1:1" ht="24.95" customHeight="1">
      <c r="A12" s="50" t="s">
        <v>171</v>
      </c>
    </row>
    <row r="13" spans="1:1" ht="78.75" customHeight="1">
      <c r="A13" s="8" t="s">
        <v>172</v>
      </c>
    </row>
    <row r="14" spans="1:1" ht="24.95" customHeight="1">
      <c r="A14" s="8" t="s">
        <v>173</v>
      </c>
    </row>
    <row r="15" spans="1:1" ht="24.95" customHeight="1">
      <c r="A15" s="8" t="s">
        <v>174</v>
      </c>
    </row>
    <row r="16" spans="1:1" ht="24.95" customHeight="1">
      <c r="A16" s="8" t="s">
        <v>175</v>
      </c>
    </row>
    <row r="17" spans="1:1" ht="24.95" customHeight="1">
      <c r="A17" s="8" t="s">
        <v>176</v>
      </c>
    </row>
    <row r="18" spans="1:1" ht="24.95" customHeight="1">
      <c r="A18" s="8" t="s">
        <v>177</v>
      </c>
    </row>
    <row r="19" spans="1:1" ht="24.95" customHeight="1">
      <c r="A19" s="8" t="s">
        <v>178</v>
      </c>
    </row>
    <row r="20" spans="1:1" ht="24.95" customHeight="1">
      <c r="A20" s="9" t="s">
        <v>170</v>
      </c>
    </row>
  </sheetData>
  <phoneticPr fontId="6" type="noConversion"/>
  <printOptions horizontalCentered="1"/>
  <pageMargins left="0" right="0" top="0.39370078740157483" bottom="0" header="0.51181102362204722" footer="0.51181102362204722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678ABFFCB434F89FA5D70886DF3F2" ma:contentTypeVersion="2" ma:contentTypeDescription="Create a new document." ma:contentTypeScope="" ma:versionID="6b9499010a8e5a1d113c22f83b442395">
  <xsd:schema xmlns:xsd="http://www.w3.org/2001/XMLSchema" xmlns:xs="http://www.w3.org/2001/XMLSchema" xmlns:p="http://schemas.microsoft.com/office/2006/metadata/properties" xmlns:ns2="0f00e08e-b239-48d4-ae3a-b8ef0f4abf2f" targetNamespace="http://schemas.microsoft.com/office/2006/metadata/properties" ma:root="true" ma:fieldsID="fcaca3311b9f8791a115b7ab2203cef3" ns2:_="">
    <xsd:import namespace="0f00e08e-b239-48d4-ae3a-b8ef0f4ab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0e08e-b239-48d4-ae3a-b8ef0f4a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3A9BF-D755-45A7-8800-0CB6A2247CF6}"/>
</file>

<file path=customXml/itemProps2.xml><?xml version="1.0" encoding="utf-8"?>
<ds:datastoreItem xmlns:ds="http://schemas.openxmlformats.org/officeDocument/2006/customXml" ds:itemID="{EE00AE35-A9B1-42D2-BFDF-BB1B9FA058DB}"/>
</file>

<file path=customXml/itemProps3.xml><?xml version="1.0" encoding="utf-8"?>
<ds:datastoreItem xmlns:ds="http://schemas.openxmlformats.org/officeDocument/2006/customXml" ds:itemID="{09A32124-18A2-48E4-9E57-3A97ACA96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2022-09-21T09:02:35Z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0x010100922678ABFFCB434F89FA5D70886DF3F2</vt:lpwstr>
  </property>
</Properties>
</file>